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SITE_PLANILHAS\"/>
    </mc:Choice>
  </mc:AlternateContent>
  <xr:revisionPtr revIDLastSave="0" documentId="13_ncr:1_{C5CF1E97-0805-44FE-9EE9-18DE5016D8E5}" xr6:coauthVersionLast="36" xr6:coauthVersionMax="36" xr10:uidLastSave="{00000000-0000-0000-0000-000000000000}"/>
  <bookViews>
    <workbookView xWindow="0" yWindow="0" windowWidth="23040" windowHeight="102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5" i="1"/>
  <c r="D4" i="1"/>
  <c r="D8" i="1"/>
  <c r="D9" i="1"/>
  <c r="D10" i="1"/>
  <c r="D7" i="1"/>
  <c r="D13" i="1"/>
  <c r="D14" i="1"/>
  <c r="D16" i="1"/>
  <c r="D18" i="1"/>
  <c r="D20" i="1"/>
  <c r="D15" i="1"/>
  <c r="D19" i="1"/>
  <c r="D11" i="1"/>
  <c r="D22" i="1"/>
  <c r="D12" i="1"/>
  <c r="D24" i="1"/>
  <c r="D17" i="1"/>
  <c r="D26" i="1"/>
  <c r="D28" i="1"/>
  <c r="D30" i="1"/>
  <c r="D25" i="1"/>
  <c r="D6" i="1"/>
  <c r="D29" i="1"/>
  <c r="D21" i="1"/>
  <c r="D31" i="1"/>
  <c r="D23" i="1"/>
  <c r="D27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H58" i="1" l="1"/>
  <c r="G58" i="1" l="1"/>
  <c r="E58" i="1"/>
  <c r="G52" i="1"/>
  <c r="G2" i="1"/>
  <c r="G6" i="1"/>
  <c r="G3" i="1"/>
  <c r="G49" i="1"/>
  <c r="G56" i="1"/>
  <c r="G43" i="1"/>
  <c r="G4" i="1"/>
  <c r="G55" i="1"/>
  <c r="G7" i="1"/>
  <c r="G42" i="1"/>
  <c r="G11" i="1"/>
  <c r="G38" i="1"/>
  <c r="G12" i="1"/>
  <c r="G9" i="1"/>
  <c r="G8" i="1"/>
  <c r="G15" i="1"/>
  <c r="G5" i="1"/>
  <c r="G39" i="1"/>
  <c r="G17" i="1"/>
  <c r="G40" i="1"/>
  <c r="G53" i="1"/>
  <c r="G14" i="1"/>
  <c r="G10" i="1"/>
  <c r="G16" i="1"/>
  <c r="G13" i="1"/>
  <c r="G37" i="1"/>
  <c r="G21" i="1"/>
  <c r="G48" i="1"/>
  <c r="G23" i="1"/>
  <c r="G46" i="1"/>
  <c r="G18" i="1"/>
  <c r="G19" i="1"/>
  <c r="G57" i="1"/>
  <c r="G51" i="1"/>
  <c r="G36" i="1"/>
  <c r="G24" i="1"/>
  <c r="G25" i="1"/>
  <c r="G22" i="1"/>
  <c r="G20" i="1"/>
  <c r="G47" i="1"/>
  <c r="G44" i="1"/>
  <c r="G41" i="1"/>
  <c r="G26" i="1"/>
  <c r="G27" i="1"/>
  <c r="G54" i="1"/>
  <c r="G34" i="1"/>
  <c r="G33" i="1"/>
  <c r="G29" i="1"/>
  <c r="G31" i="1"/>
  <c r="G28" i="1"/>
  <c r="G50" i="1"/>
  <c r="G45" i="1"/>
  <c r="G30" i="1"/>
  <c r="G32" i="1"/>
  <c r="G35" i="1"/>
  <c r="E52" i="1"/>
  <c r="E2" i="1"/>
  <c r="P2" i="1" s="1"/>
  <c r="Q2" i="1" s="1"/>
  <c r="R2" i="1" s="1"/>
  <c r="E6" i="1"/>
  <c r="P6" i="1" s="1"/>
  <c r="Q6" i="1" s="1"/>
  <c r="R6" i="1" s="1"/>
  <c r="O6" i="1" s="1"/>
  <c r="E3" i="1"/>
  <c r="P3" i="1" s="1"/>
  <c r="Q3" i="1" s="1"/>
  <c r="R3" i="1" s="1"/>
  <c r="O3" i="1" s="1"/>
  <c r="E49" i="1"/>
  <c r="E56" i="1"/>
  <c r="E43" i="1"/>
  <c r="E4" i="1"/>
  <c r="P4" i="1" s="1"/>
  <c r="Q4" i="1" s="1"/>
  <c r="R4" i="1" s="1"/>
  <c r="O4" i="1" s="1"/>
  <c r="E55" i="1"/>
  <c r="E7" i="1"/>
  <c r="P7" i="1" s="1"/>
  <c r="Q7" i="1" s="1"/>
  <c r="R7" i="1" s="1"/>
  <c r="O7" i="1" s="1"/>
  <c r="E42" i="1"/>
  <c r="E11" i="1"/>
  <c r="P11" i="1" s="1"/>
  <c r="Q11" i="1" s="1"/>
  <c r="R11" i="1" s="1"/>
  <c r="O11" i="1" s="1"/>
  <c r="E38" i="1"/>
  <c r="E12" i="1"/>
  <c r="P12" i="1" s="1"/>
  <c r="Q12" i="1" s="1"/>
  <c r="R12" i="1" s="1"/>
  <c r="O12" i="1" s="1"/>
  <c r="E9" i="1"/>
  <c r="P9" i="1" s="1"/>
  <c r="Q9" i="1" s="1"/>
  <c r="R9" i="1" s="1"/>
  <c r="O9" i="1" s="1"/>
  <c r="E8" i="1"/>
  <c r="P8" i="1" s="1"/>
  <c r="Q8" i="1" s="1"/>
  <c r="R8" i="1" s="1"/>
  <c r="O8" i="1" s="1"/>
  <c r="E15" i="1"/>
  <c r="P15" i="1" s="1"/>
  <c r="Q15" i="1" s="1"/>
  <c r="R15" i="1" s="1"/>
  <c r="O15" i="1" s="1"/>
  <c r="E5" i="1"/>
  <c r="P5" i="1" s="1"/>
  <c r="Q5" i="1" s="1"/>
  <c r="R5" i="1" s="1"/>
  <c r="O5" i="1" s="1"/>
  <c r="E39" i="1"/>
  <c r="E17" i="1"/>
  <c r="P17" i="1" s="1"/>
  <c r="Q17" i="1" s="1"/>
  <c r="R17" i="1" s="1"/>
  <c r="O17" i="1" s="1"/>
  <c r="E40" i="1"/>
  <c r="E53" i="1"/>
  <c r="E14" i="1"/>
  <c r="P14" i="1" s="1"/>
  <c r="Q14" i="1" s="1"/>
  <c r="R14" i="1" s="1"/>
  <c r="O14" i="1" s="1"/>
  <c r="E10" i="1"/>
  <c r="P10" i="1" s="1"/>
  <c r="Q10" i="1" s="1"/>
  <c r="R10" i="1" s="1"/>
  <c r="O10" i="1" s="1"/>
  <c r="E16" i="1"/>
  <c r="P16" i="1" s="1"/>
  <c r="Q16" i="1" s="1"/>
  <c r="R16" i="1" s="1"/>
  <c r="O16" i="1" s="1"/>
  <c r="E13" i="1"/>
  <c r="P13" i="1" s="1"/>
  <c r="Q13" i="1" s="1"/>
  <c r="R13" i="1" s="1"/>
  <c r="O13" i="1" s="1"/>
  <c r="E37" i="1"/>
  <c r="E21" i="1"/>
  <c r="P21" i="1" s="1"/>
  <c r="Q21" i="1" s="1"/>
  <c r="R21" i="1" s="1"/>
  <c r="O21" i="1" s="1"/>
  <c r="E48" i="1"/>
  <c r="E23" i="1"/>
  <c r="P23" i="1" s="1"/>
  <c r="Q23" i="1" s="1"/>
  <c r="R23" i="1" s="1"/>
  <c r="O23" i="1" s="1"/>
  <c r="E46" i="1"/>
  <c r="E18" i="1"/>
  <c r="P18" i="1" s="1"/>
  <c r="Q18" i="1" s="1"/>
  <c r="R18" i="1" s="1"/>
  <c r="O18" i="1" s="1"/>
  <c r="E19" i="1"/>
  <c r="P19" i="1" s="1"/>
  <c r="Q19" i="1" s="1"/>
  <c r="R19" i="1" s="1"/>
  <c r="O19" i="1" s="1"/>
  <c r="E57" i="1"/>
  <c r="E51" i="1"/>
  <c r="E36" i="1"/>
  <c r="E24" i="1"/>
  <c r="P24" i="1" s="1"/>
  <c r="Q24" i="1" s="1"/>
  <c r="R24" i="1" s="1"/>
  <c r="O24" i="1" s="1"/>
  <c r="E25" i="1"/>
  <c r="P25" i="1" s="1"/>
  <c r="Q25" i="1" s="1"/>
  <c r="R25" i="1" s="1"/>
  <c r="O25" i="1" s="1"/>
  <c r="E22" i="1"/>
  <c r="P22" i="1" s="1"/>
  <c r="Q22" i="1" s="1"/>
  <c r="R22" i="1" s="1"/>
  <c r="O22" i="1" s="1"/>
  <c r="E20" i="1"/>
  <c r="P20" i="1" s="1"/>
  <c r="Q20" i="1" s="1"/>
  <c r="R20" i="1" s="1"/>
  <c r="O20" i="1" s="1"/>
  <c r="E47" i="1"/>
  <c r="E44" i="1"/>
  <c r="E41" i="1"/>
  <c r="E26" i="1"/>
  <c r="P26" i="1" s="1"/>
  <c r="Q26" i="1" s="1"/>
  <c r="R26" i="1" s="1"/>
  <c r="O26" i="1" s="1"/>
  <c r="E27" i="1"/>
  <c r="P27" i="1" s="1"/>
  <c r="Q27" i="1" s="1"/>
  <c r="R27" i="1" s="1"/>
  <c r="O27" i="1" s="1"/>
  <c r="E54" i="1"/>
  <c r="E34" i="1"/>
  <c r="E33" i="1"/>
  <c r="E29" i="1"/>
  <c r="P29" i="1" s="1"/>
  <c r="Q29" i="1" s="1"/>
  <c r="R29" i="1" s="1"/>
  <c r="O29" i="1" s="1"/>
  <c r="E31" i="1"/>
  <c r="P31" i="1" s="1"/>
  <c r="Q31" i="1" s="1"/>
  <c r="R31" i="1" s="1"/>
  <c r="O31" i="1" s="1"/>
  <c r="E28" i="1"/>
  <c r="P28" i="1" s="1"/>
  <c r="Q28" i="1" s="1"/>
  <c r="R28" i="1" s="1"/>
  <c r="O28" i="1" s="1"/>
  <c r="E50" i="1"/>
  <c r="E45" i="1"/>
  <c r="E30" i="1"/>
  <c r="P30" i="1" s="1"/>
  <c r="Q30" i="1" s="1"/>
  <c r="R30" i="1" s="1"/>
  <c r="O30" i="1" s="1"/>
  <c r="E32" i="1"/>
  <c r="P32" i="1" s="1"/>
  <c r="Q32" i="1" s="1"/>
  <c r="R32" i="1" s="1"/>
  <c r="O32" i="1" s="1"/>
  <c r="E35" i="1"/>
  <c r="O2" i="1" l="1"/>
  <c r="R58" i="1"/>
</calcChain>
</file>

<file path=xl/sharedStrings.xml><?xml version="1.0" encoding="utf-8"?>
<sst xmlns="http://schemas.openxmlformats.org/spreadsheetml/2006/main" count="187" uniqueCount="76">
  <si>
    <t>A</t>
  </si>
  <si>
    <t>Descrição do Produto</t>
  </si>
  <si>
    <t>Estoque (Q)</t>
  </si>
  <si>
    <t>VMD (Q)</t>
  </si>
  <si>
    <t>Giro</t>
  </si>
  <si>
    <t>Cha De Dentro Bovino Kg  . (5)</t>
  </si>
  <si>
    <t>Leite Selita 1l Integral  Selita (8982)</t>
  </si>
  <si>
    <t>Dianteiro C/ Osso Kg  . (212)</t>
  </si>
  <si>
    <t>Coxa e Sobrecoxa C/Dorso Kg Cong  . (476)</t>
  </si>
  <si>
    <t>Paleta Bovina Kg  . (11)</t>
  </si>
  <si>
    <t>Pao Frances Kg  . (623)</t>
  </si>
  <si>
    <t>Acem Bovino Kg  . (2)</t>
  </si>
  <si>
    <t>Ovos Brancos Pente C/30un  . (381)</t>
  </si>
  <si>
    <t>Mussarela Italat Kg  . (909)</t>
  </si>
  <si>
    <t>Ling Cofril Pernil P/Churrasco Kg  . (9896)</t>
  </si>
  <si>
    <t>Costela Bovina Kg  . (1)</t>
  </si>
  <si>
    <t>Carre Suino Kg  . (404)</t>
  </si>
  <si>
    <t>Musculo De Segunda Bovino Kg  . (9104)</t>
  </si>
  <si>
    <t>Alcatra Bovino Kg  . (3)</t>
  </si>
  <si>
    <t>File Peito Uniaves Bdj 1kg  Uniaves (34659)</t>
  </si>
  <si>
    <t>Arroz Sepe 5kg Bianco  Sepe (6057)</t>
  </si>
  <si>
    <t>Carne Suina C/ Osso/Toucinho Kg  . (402)</t>
  </si>
  <si>
    <t>Oleo Soja 900ml Concordia  Concordia (13365)</t>
  </si>
  <si>
    <t>Cha De Fora Bovino Kg  . (6)</t>
  </si>
  <si>
    <t>Peito De Frango Kg C/Osso C/Pele  . (158)</t>
  </si>
  <si>
    <t>Patinho Bovino Kg  . (40)</t>
  </si>
  <si>
    <t>Asa De Frango Kg Resfriado  . (621)</t>
  </si>
  <si>
    <t>Acucar Cristal Alcon 5kg  Alcon (23885)</t>
  </si>
  <si>
    <t>Cerveja Amstel 473ml  Lt  Amstel (27653)</t>
  </si>
  <si>
    <t>Refrig Coca Cola 2l Pet  Coca Cola (8088)</t>
  </si>
  <si>
    <t>Filezinho De Peito Uniaves 1kg Sassami  Uniaves (26981)</t>
  </si>
  <si>
    <t>Contra File Bovino Kg  . (4)</t>
  </si>
  <si>
    <t>Ling Pernil Saborata Kg  . (738)</t>
  </si>
  <si>
    <t>Costelinha Suina Kg  . (405)</t>
  </si>
  <si>
    <t>Papel Hig Paloma 60m C/12un Neutro  Paloma (19471)</t>
  </si>
  <si>
    <t>Chuleta Bovina Kg  . (866)</t>
  </si>
  <si>
    <t>Cerveja Brahma 473ml Latao  Ambev (9011)</t>
  </si>
  <si>
    <t>Detergente Po Brilhante Limp Total Cx 2,2kg  Brilhante (19858)</t>
  </si>
  <si>
    <t>Pizza Promocao Un  . (918)</t>
  </si>
  <si>
    <t>Figado Bovino Kg  . (16)</t>
  </si>
  <si>
    <t>Peito Bovino Kg  . (13)</t>
  </si>
  <si>
    <t>Margarina Qualy 500g C/Sal  Sadia (5831)</t>
  </si>
  <si>
    <t>File Mignon Kg  . (19)</t>
  </si>
  <si>
    <t>Hamburguer Frisa 1,344kg  Frisa (19985)</t>
  </si>
  <si>
    <t>Cafe Fort 3 Coracoes 250g  3 Coracoes (10267)</t>
  </si>
  <si>
    <t>Alcatra C/ Picanha Bovina Kg  . (105)</t>
  </si>
  <si>
    <t>Coxinha Da Asa Kg  . (895)</t>
  </si>
  <si>
    <t>Coxa e Sobrecoxa S/Dorso Kg Cong  . (104)</t>
  </si>
  <si>
    <t>Salsicha Hot Dog Nobre Kg  . (270)</t>
  </si>
  <si>
    <t>Feijao Juju 1kg Preto  . (7000)</t>
  </si>
  <si>
    <t>Linguiça Calabresa Perdigao Kg  . (712639)</t>
  </si>
  <si>
    <t>Salsicha Wilson Kg  . (890)</t>
  </si>
  <si>
    <t>Acucar Cristal Alcon 2kg  Alcon (23691)</t>
  </si>
  <si>
    <t>Cesta Basica Especial Un  . (18325)</t>
  </si>
  <si>
    <t>Ling De Frango Frisa P/Churrasco Kg  . (86)</t>
  </si>
  <si>
    <t>Pao De Forma Vaibem 450g Trad  Lekker (35866)</t>
  </si>
  <si>
    <t>Alface Un  . (1067)</t>
  </si>
  <si>
    <t>Cebolinha Un  . (1071)</t>
  </si>
  <si>
    <t>Pao De Forma Delamassa 450g Trad  Delamassa (32074)</t>
  </si>
  <si>
    <t>Havaianas Promocao  . (18701)</t>
  </si>
  <si>
    <t>Papel Hig Mimmo 30m Lv12pg11 Neutro  Mimmo (110374)</t>
  </si>
  <si>
    <t>Giro2</t>
  </si>
  <si>
    <t>Q</t>
  </si>
  <si>
    <t>VE(R$)</t>
  </si>
  <si>
    <t>LBF(R$)</t>
  </si>
  <si>
    <t>LBF(%)</t>
  </si>
  <si>
    <t>PRODUTOS AA MAIO/2024</t>
  </si>
  <si>
    <t>CEP</t>
  </si>
  <si>
    <t>IMPACTO</t>
  </si>
  <si>
    <t>VE2 R$</t>
  </si>
  <si>
    <t>C VE</t>
  </si>
  <si>
    <t>C LBF</t>
  </si>
  <si>
    <t>P%VE</t>
  </si>
  <si>
    <t>P%LBF</t>
  </si>
  <si>
    <t>PR$ 1</t>
  </si>
  <si>
    <t>PR$ 2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</si>
</sst>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;\-0.00%;0.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  <xf numFmtId="10" fontId="0" fillId="0" borderId="0" xfId="0" applyNumberFormat="1"/>
    <xf numFmtId="10" fontId="1" fillId="2" borderId="0" xfId="0" applyNumberFormat="1" applyFont="1" applyFill="1"/>
    <xf numFmtId="10" fontId="1" fillId="0" borderId="0" xfId="0" applyNumberFormat="1" applyFont="1"/>
    <xf numFmtId="0" fontId="0" fillId="2" borderId="0" xfId="0" applyFill="1"/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4" fontId="1" fillId="0" borderId="0" xfId="0" applyNumberFormat="1" applyFont="1" applyAlignment="1"/>
    <xf numFmtId="10" fontId="0" fillId="0" borderId="0" xfId="0" applyNumberFormat="1" applyAlignment="1"/>
    <xf numFmtId="4" fontId="0" fillId="0" borderId="0" xfId="0" applyNumberFormat="1"/>
    <xf numFmtId="4" fontId="0" fillId="0" borderId="0" xfId="0" applyNumberFormat="1" applyAlignment="1">
      <alignment horizontal="center"/>
    </xf>
    <xf numFmtId="10" fontId="1" fillId="3" borderId="0" xfId="0" applyNumberFormat="1" applyFont="1" applyFill="1"/>
    <xf numFmtId="4" fontId="1" fillId="4" borderId="0" xfId="0" applyNumberFormat="1" applyFont="1" applyFill="1"/>
    <xf numFmtId="2" fontId="1" fillId="4" borderId="0" xfId="0" applyNumberFormat="1" applyFont="1" applyFill="1"/>
  </cellXfs>
  <cellStyles count="1">
    <cellStyle name="Normal" xfId="0" builtinId="0"/>
  </cellStyles>
  <dxfs count="12"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/>
      </font>
      <numFmt numFmtId="14" formatCode="0.00%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numFmt numFmtId="14" formatCode="0.00%"/>
    </dxf>
    <dxf>
      <font>
        <b/>
      </font>
      <numFmt numFmtId="4" formatCode="#,##0.0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/>
      </font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58">
  <autoFilter ref="A1:R58" xr:uid="{00000000-0009-0000-0100-000001000000}"/>
  <sortState ref="A2:R58">
    <sortCondition ref="O1:O58"/>
  </sortState>
  <tableColumns count="18">
    <tableColumn id="2" xr3:uid="{00000000-0010-0000-0000-000002000000}" name="Descrição do Produto"/>
    <tableColumn id="3" xr3:uid="{00000000-0010-0000-0000-000003000000}" name="Q"/>
    <tableColumn id="4" xr3:uid="{00000000-0010-0000-0000-000004000000}" name="VE(R$)" dataDxfId="11"/>
    <tableColumn id="17" xr3:uid="{BD05D560-0230-4E70-894F-3F7A153D2B15}" name="PR$ 1" dataDxfId="10">
      <calculatedColumnFormula>C2/B2</calculatedColumnFormula>
    </tableColumn>
    <tableColumn id="12" xr3:uid="{25E09B6B-8468-42BE-B232-896566A69456}" name="P%VE" dataDxfId="9">
      <calculatedColumnFormula>(C2/486850)</calculatedColumnFormula>
    </tableColumn>
    <tableColumn id="5" xr3:uid="{00000000-0010-0000-0000-000005000000}" name="LBF(R$)" dataDxfId="8"/>
    <tableColumn id="13" xr3:uid="{E92D608D-4225-4139-A026-370B18AA245E}" name="P%LBF" dataDxfId="7">
      <calculatedColumnFormula>(F2/131681)</calculatedColumnFormula>
    </tableColumn>
    <tableColumn id="6" xr3:uid="{00000000-0010-0000-0000-000006000000}" name="LBF(%)" dataDxfId="6"/>
    <tableColumn id="7" xr3:uid="{00000000-0010-0000-0000-000007000000}" name="C VE" dataDxfId="5"/>
    <tableColumn id="8" xr3:uid="{00000000-0010-0000-0000-000008000000}" name="C LBF" dataDxfId="4"/>
    <tableColumn id="9" xr3:uid="{00000000-0010-0000-0000-000009000000}" name="Estoque (Q)"/>
    <tableColumn id="10" xr3:uid="{00000000-0010-0000-0000-00000A000000}" name="VMD (Q)"/>
    <tableColumn id="11" xr3:uid="{00000000-0010-0000-0000-00000B000000}" name="Giro"/>
    <tableColumn id="14" xr3:uid="{AEEEA885-1360-49D1-AF3F-00B434BC8242}" name="Giro2"/>
    <tableColumn id="15" xr3:uid="{32F7D5A7-2C4D-447F-92F1-B1F9442473E0}" name="CEP" dataDxfId="3">
      <calculatedColumnFormula>-R2/F2</calculatedColumnFormula>
    </tableColumn>
    <tableColumn id="18" xr3:uid="{F7E1EABE-DF7B-4CE9-903D-E4109C6CAA9D}" name="PR$ 2" dataDxfId="2">
      <calculatedColumnFormula>D2*(100+O2)</calculatedColumnFormula>
    </tableColumn>
    <tableColumn id="16" xr3:uid="{0EE73DF7-A154-4A12-85E7-B4D73D4B9678}" name="VE2 R$" dataDxfId="1">
      <calculatedColumnFormula>(O2*-C2)</calculatedColumnFormula>
    </tableColumn>
    <tableColumn id="19" xr3:uid="{AAF21508-4352-4A92-B74C-EDC4E991B5DD}" name="IMPACTO" dataDxfId="0">
      <calculatedColumnFormula>100*O2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zoomScale="110" zoomScaleNormal="110" workbookViewId="0">
      <selection activeCell="O33" sqref="O33"/>
    </sheetView>
  </sheetViews>
  <sheetFormatPr defaultRowHeight="14.4" x14ac:dyDescent="0.3"/>
  <cols>
    <col min="1" max="1" width="51.109375" customWidth="1"/>
    <col min="2" max="2" width="6.6640625" customWidth="1"/>
    <col min="3" max="3" width="10.6640625" style="8" customWidth="1"/>
    <col min="4" max="4" width="8.6640625" style="8" customWidth="1"/>
    <col min="5" max="5" width="8.6640625" style="9" customWidth="1"/>
    <col min="6" max="6" width="10.6640625" style="8" customWidth="1"/>
    <col min="7" max="7" width="8.6640625" style="9" customWidth="1"/>
    <col min="8" max="8" width="8.6640625" style="5" customWidth="1"/>
    <col min="9" max="10" width="8.6640625" style="6" customWidth="1"/>
    <col min="11" max="11" width="0" hidden="1" customWidth="1"/>
    <col min="12" max="12" width="9.6640625" hidden="1" customWidth="1"/>
    <col min="13" max="13" width="0" hidden="1" customWidth="1"/>
    <col min="14" max="14" width="10.6640625" hidden="1" customWidth="1"/>
    <col min="15" max="15" width="8.6640625" style="5" customWidth="1"/>
    <col min="16" max="16" width="8.6640625" style="8" customWidth="1"/>
    <col min="17" max="18" width="10.6640625" style="19" customWidth="1"/>
  </cols>
  <sheetData>
    <row r="1" spans="1:18" x14ac:dyDescent="0.3">
      <c r="A1" t="s">
        <v>1</v>
      </c>
      <c r="B1" s="16" t="s">
        <v>62</v>
      </c>
      <c r="C1" s="17" t="s">
        <v>63</v>
      </c>
      <c r="D1" s="17" t="s">
        <v>74</v>
      </c>
      <c r="E1" s="18" t="s">
        <v>72</v>
      </c>
      <c r="F1" s="17" t="s">
        <v>64</v>
      </c>
      <c r="G1" s="18" t="s">
        <v>73</v>
      </c>
      <c r="H1" s="15" t="s">
        <v>65</v>
      </c>
      <c r="I1" s="15" t="s">
        <v>70</v>
      </c>
      <c r="J1" s="15" t="s">
        <v>71</v>
      </c>
      <c r="K1" s="16" t="s">
        <v>2</v>
      </c>
      <c r="L1" s="16" t="s">
        <v>3</v>
      </c>
      <c r="M1" s="16" t="s">
        <v>4</v>
      </c>
      <c r="N1" s="16" t="s">
        <v>61</v>
      </c>
      <c r="O1" s="6" t="s">
        <v>67</v>
      </c>
      <c r="P1" s="17" t="s">
        <v>75</v>
      </c>
      <c r="Q1" s="20" t="s">
        <v>69</v>
      </c>
      <c r="R1" s="19" t="s">
        <v>68</v>
      </c>
    </row>
    <row r="2" spans="1:18" x14ac:dyDescent="0.3">
      <c r="A2" t="s">
        <v>6</v>
      </c>
      <c r="B2" s="4">
        <v>6004</v>
      </c>
      <c r="C2" s="8">
        <v>26798.91</v>
      </c>
      <c r="D2" s="22">
        <f t="shared" ref="D2:D33" si="0">C2/B2</f>
        <v>4.4635093271152568</v>
      </c>
      <c r="E2" s="21">
        <f t="shared" ref="E2:E33" si="1">(C2/486850)</f>
        <v>5.5045517099722704E-2</v>
      </c>
      <c r="F2" s="8">
        <v>3485.01</v>
      </c>
      <c r="G2" s="21">
        <f t="shared" ref="G2:G33" si="2">(F2/131681)</f>
        <v>2.6465549319947452E-2</v>
      </c>
      <c r="H2" s="7">
        <v>0.13004297562848599</v>
      </c>
      <c r="I2" s="6" t="s">
        <v>0</v>
      </c>
      <c r="J2" s="6" t="s">
        <v>0</v>
      </c>
      <c r="K2" s="4">
        <v>19749</v>
      </c>
      <c r="L2" s="4">
        <v>116.944</v>
      </c>
      <c r="M2" s="4">
        <v>169</v>
      </c>
      <c r="O2" s="10">
        <f t="shared" ref="O2:O32" si="3">-R2/F2</f>
        <v>-0.4232871236119653</v>
      </c>
      <c r="P2" s="23">
        <f t="shared" ref="P2:P32" si="4">D2+(D2*E2)</f>
        <v>4.7092055061057518</v>
      </c>
      <c r="Q2" s="8">
        <f t="shared" ref="Q2:Q32" si="5">B2*P2</f>
        <v>28274.069858658935</v>
      </c>
      <c r="R2" s="13">
        <f t="shared" ref="R2:R32" si="6">Q2-C2</f>
        <v>1475.1598586589353</v>
      </c>
    </row>
    <row r="3" spans="1:18" x14ac:dyDescent="0.3">
      <c r="A3" t="s">
        <v>8</v>
      </c>
      <c r="B3" s="1">
        <v>2979.5189999999998</v>
      </c>
      <c r="C3" s="8">
        <v>22083.05</v>
      </c>
      <c r="D3" s="22">
        <f t="shared" si="0"/>
        <v>7.411615767511468</v>
      </c>
      <c r="E3" s="21">
        <f t="shared" si="1"/>
        <v>4.5359042826332546E-2</v>
      </c>
      <c r="F3" s="8">
        <v>3241.6469999999999</v>
      </c>
      <c r="G3" s="21">
        <f t="shared" si="2"/>
        <v>2.4617423926002992E-2</v>
      </c>
      <c r="H3" s="7">
        <v>0.146793445651756</v>
      </c>
      <c r="I3" s="6" t="s">
        <v>0</v>
      </c>
      <c r="J3" s="6" t="s">
        <v>0</v>
      </c>
      <c r="K3" s="2">
        <v>5146.0950000000003</v>
      </c>
      <c r="L3" s="3">
        <v>26.693999999999999</v>
      </c>
      <c r="M3" s="4">
        <v>193</v>
      </c>
      <c r="O3" s="10">
        <f t="shared" si="3"/>
        <v>-0.30899910159435734</v>
      </c>
      <c r="P3" s="22">
        <f t="shared" si="4"/>
        <v>7.7477995645223423</v>
      </c>
      <c r="Q3" s="8">
        <f t="shared" si="5"/>
        <v>23084.716010686043</v>
      </c>
      <c r="R3" s="13">
        <f t="shared" si="6"/>
        <v>1001.6660106860436</v>
      </c>
    </row>
    <row r="4" spans="1:18" x14ac:dyDescent="0.3">
      <c r="A4" t="s">
        <v>12</v>
      </c>
      <c r="B4" s="1">
        <v>973</v>
      </c>
      <c r="C4" s="8">
        <v>17757.41</v>
      </c>
      <c r="D4" s="22">
        <f t="shared" si="0"/>
        <v>18.25016443987667</v>
      </c>
      <c r="E4" s="21">
        <f t="shared" si="1"/>
        <v>3.6474088528294132E-2</v>
      </c>
      <c r="F4" s="8">
        <v>3475.91</v>
      </c>
      <c r="G4" s="21">
        <f t="shared" si="2"/>
        <v>2.6396442918872123E-2</v>
      </c>
      <c r="H4" s="7">
        <v>0.19574419918220101</v>
      </c>
      <c r="I4" s="6" t="s">
        <v>0</v>
      </c>
      <c r="J4" s="6" t="s">
        <v>0</v>
      </c>
      <c r="K4" s="2">
        <v>1582</v>
      </c>
      <c r="L4" s="3">
        <v>18.747</v>
      </c>
      <c r="M4" s="4">
        <v>84</v>
      </c>
      <c r="O4" s="10">
        <f t="shared" si="3"/>
        <v>-0.18633547599713973</v>
      </c>
      <c r="P4" s="22">
        <f t="shared" si="4"/>
        <v>18.915822553312658</v>
      </c>
      <c r="Q4" s="8">
        <f t="shared" si="5"/>
        <v>18405.095344373218</v>
      </c>
      <c r="R4" s="13">
        <f t="shared" si="6"/>
        <v>647.68534437321796</v>
      </c>
    </row>
    <row r="5" spans="1:18" x14ac:dyDescent="0.3">
      <c r="A5" t="s">
        <v>22</v>
      </c>
      <c r="B5" s="1">
        <v>1877</v>
      </c>
      <c r="C5" s="8">
        <v>10140.74</v>
      </c>
      <c r="D5" s="22">
        <f t="shared" si="0"/>
        <v>5.4026318593500262</v>
      </c>
      <c r="E5" s="21">
        <f t="shared" si="1"/>
        <v>2.082929033583239E-2</v>
      </c>
      <c r="F5" s="8">
        <v>1149.9100000000001</v>
      </c>
      <c r="G5" s="21">
        <f t="shared" si="2"/>
        <v>8.7325430396184723E-3</v>
      </c>
      <c r="H5" s="7">
        <v>0.11339507767677701</v>
      </c>
      <c r="I5" s="6" t="s">
        <v>0</v>
      </c>
      <c r="J5" s="6" t="s">
        <v>0</v>
      </c>
      <c r="K5" s="2">
        <v>3589</v>
      </c>
      <c r="L5" s="3">
        <v>17.427</v>
      </c>
      <c r="M5" s="4">
        <v>206</v>
      </c>
      <c r="O5" s="10">
        <f t="shared" si="3"/>
        <v>-0.18368778224399188</v>
      </c>
      <c r="P5" s="22">
        <f t="shared" si="4"/>
        <v>5.5151648469260461</v>
      </c>
      <c r="Q5" s="8">
        <f t="shared" si="5"/>
        <v>10351.964417680188</v>
      </c>
      <c r="R5" s="13">
        <f t="shared" si="6"/>
        <v>211.22441768018871</v>
      </c>
    </row>
    <row r="6" spans="1:18" x14ac:dyDescent="0.3">
      <c r="A6" t="s">
        <v>7</v>
      </c>
      <c r="B6" s="1">
        <v>1237.8309999999999</v>
      </c>
      <c r="C6" s="8">
        <v>23353.01</v>
      </c>
      <c r="D6" s="22">
        <f t="shared" si="0"/>
        <v>18.866072993809333</v>
      </c>
      <c r="E6" s="21">
        <f t="shared" si="1"/>
        <v>4.7967567012426819E-2</v>
      </c>
      <c r="F6" s="8">
        <v>6262.9960000000001</v>
      </c>
      <c r="G6" s="21">
        <f t="shared" si="2"/>
        <v>4.7561880605402451E-2</v>
      </c>
      <c r="H6" s="7">
        <v>0.26818795521433902</v>
      </c>
      <c r="I6" s="6" t="s">
        <v>0</v>
      </c>
      <c r="J6" s="6" t="s">
        <v>0</v>
      </c>
      <c r="K6" s="2">
        <v>1068.6869999999999</v>
      </c>
      <c r="L6" s="3">
        <v>0.80100000000000005</v>
      </c>
      <c r="M6" s="4">
        <v>1334</v>
      </c>
      <c r="O6" s="10">
        <f t="shared" si="3"/>
        <v>-0.17885802132348069</v>
      </c>
      <c r="P6" s="22">
        <f t="shared" si="4"/>
        <v>19.771032614401218</v>
      </c>
      <c r="Q6" s="8">
        <f t="shared" si="5"/>
        <v>24473.197072116873</v>
      </c>
      <c r="R6" s="13">
        <f t="shared" si="6"/>
        <v>1120.1870721168743</v>
      </c>
    </row>
    <row r="7" spans="1:18" x14ac:dyDescent="0.3">
      <c r="A7" t="s">
        <v>14</v>
      </c>
      <c r="B7" s="1">
        <v>679.32600000000002</v>
      </c>
      <c r="C7" s="8">
        <v>16413.82</v>
      </c>
      <c r="D7" s="22">
        <f t="shared" si="0"/>
        <v>24.161919314143724</v>
      </c>
      <c r="E7" s="21">
        <f t="shared" si="1"/>
        <v>3.3714326794700628E-2</v>
      </c>
      <c r="F7" s="8">
        <v>3494.4639999999999</v>
      </c>
      <c r="G7" s="21">
        <f t="shared" si="2"/>
        <v>2.6537344035965704E-2</v>
      </c>
      <c r="H7" s="7">
        <v>0.21289766794079601</v>
      </c>
      <c r="I7" s="6" t="s">
        <v>0</v>
      </c>
      <c r="J7" s="6" t="s">
        <v>0</v>
      </c>
      <c r="K7" s="2">
        <v>0</v>
      </c>
      <c r="L7" s="3">
        <v>16.777999999999999</v>
      </c>
      <c r="M7" s="4">
        <v>0</v>
      </c>
      <c r="O7" s="10">
        <f t="shared" si="3"/>
        <v>-0.15835930529814912</v>
      </c>
      <c r="P7" s="22">
        <f t="shared" si="4"/>
        <v>24.976522157887953</v>
      </c>
      <c r="Q7" s="8">
        <f t="shared" si="5"/>
        <v>16967.200891429391</v>
      </c>
      <c r="R7" s="13">
        <f t="shared" si="6"/>
        <v>553.38089142939134</v>
      </c>
    </row>
    <row r="8" spans="1:18" x14ac:dyDescent="0.3">
      <c r="A8" t="s">
        <v>20</v>
      </c>
      <c r="B8" s="1">
        <v>403</v>
      </c>
      <c r="C8" s="8">
        <v>10472.07</v>
      </c>
      <c r="D8" s="22">
        <f t="shared" si="0"/>
        <v>25.985285359801487</v>
      </c>
      <c r="E8" s="21">
        <f t="shared" si="1"/>
        <v>2.1509849029475198E-2</v>
      </c>
      <c r="F8" s="8">
        <v>1581.6130000000001</v>
      </c>
      <c r="G8" s="21">
        <f t="shared" si="2"/>
        <v>1.2010943112521929E-2</v>
      </c>
      <c r="H8" s="7">
        <v>0.151031553456002</v>
      </c>
      <c r="I8" s="6" t="s">
        <v>0</v>
      </c>
      <c r="J8" s="6" t="s">
        <v>0</v>
      </c>
      <c r="K8" s="2">
        <v>784</v>
      </c>
      <c r="L8" s="3">
        <v>10.279</v>
      </c>
      <c r="M8" s="4">
        <v>76</v>
      </c>
      <c r="O8" s="10">
        <f t="shared" si="3"/>
        <v>-0.14241957085968263</v>
      </c>
      <c r="P8" s="22">
        <f t="shared" si="4"/>
        <v>26.544224924878648</v>
      </c>
      <c r="Q8" s="8">
        <f t="shared" si="5"/>
        <v>10697.322644726095</v>
      </c>
      <c r="R8" s="13">
        <f t="shared" si="6"/>
        <v>225.25264472609524</v>
      </c>
    </row>
    <row r="9" spans="1:18" x14ac:dyDescent="0.3">
      <c r="A9" t="s">
        <v>19</v>
      </c>
      <c r="B9" s="1">
        <v>577</v>
      </c>
      <c r="C9" s="8">
        <v>11593.58</v>
      </c>
      <c r="D9" s="22">
        <f t="shared" si="0"/>
        <v>20.092859618717505</v>
      </c>
      <c r="E9" s="21">
        <f t="shared" si="1"/>
        <v>2.3813453835883742E-2</v>
      </c>
      <c r="F9" s="8">
        <v>2023.537</v>
      </c>
      <c r="G9" s="21">
        <f t="shared" si="2"/>
        <v>1.536696258381999E-2</v>
      </c>
      <c r="H9" s="7">
        <v>0.17453944338159599</v>
      </c>
      <c r="I9" s="6" t="s">
        <v>0</v>
      </c>
      <c r="J9" s="6" t="s">
        <v>0</v>
      </c>
      <c r="K9" s="2">
        <v>1473</v>
      </c>
      <c r="L9" s="3">
        <v>13.39</v>
      </c>
      <c r="M9" s="4">
        <v>110</v>
      </c>
      <c r="O9" s="10">
        <f t="shared" si="3"/>
        <v>-0.13643594464673769</v>
      </c>
      <c r="P9" s="22">
        <f t="shared" si="4"/>
        <v>20.571340003678728</v>
      </c>
      <c r="Q9" s="8">
        <f t="shared" si="5"/>
        <v>11869.663182122626</v>
      </c>
      <c r="R9" s="13">
        <f t="shared" si="6"/>
        <v>276.08318212262566</v>
      </c>
    </row>
    <row r="10" spans="1:18" x14ac:dyDescent="0.3">
      <c r="A10" t="s">
        <v>28</v>
      </c>
      <c r="B10" s="1">
        <v>1671</v>
      </c>
      <c r="C10" s="8">
        <v>7106.49</v>
      </c>
      <c r="D10" s="22">
        <f t="shared" si="0"/>
        <v>4.2528366247755836</v>
      </c>
      <c r="E10" s="21">
        <f t="shared" si="1"/>
        <v>1.4596877888466673E-2</v>
      </c>
      <c r="F10" s="8">
        <v>861.67899999999997</v>
      </c>
      <c r="G10" s="21">
        <f t="shared" si="2"/>
        <v>6.5436851178226167E-3</v>
      </c>
      <c r="H10" s="7">
        <v>0.121252404492232</v>
      </c>
      <c r="I10" s="6" t="s">
        <v>0</v>
      </c>
      <c r="J10" s="6" t="s">
        <v>0</v>
      </c>
      <c r="K10" s="2">
        <v>6780</v>
      </c>
      <c r="L10" s="3">
        <v>36.091000000000001</v>
      </c>
      <c r="M10" s="4">
        <v>188</v>
      </c>
      <c r="O10" s="10">
        <f t="shared" si="3"/>
        <v>-0.12038423443719738</v>
      </c>
      <c r="P10" s="22">
        <f t="shared" si="4"/>
        <v>4.3149147616670316</v>
      </c>
      <c r="Q10" s="8">
        <f t="shared" si="5"/>
        <v>7210.2225667456096</v>
      </c>
      <c r="R10" s="13">
        <f t="shared" si="6"/>
        <v>103.7325667456098</v>
      </c>
    </row>
    <row r="11" spans="1:18" x14ac:dyDescent="0.3">
      <c r="A11" t="s">
        <v>16</v>
      </c>
      <c r="B11" s="1">
        <v>867.42899999999997</v>
      </c>
      <c r="C11" s="8">
        <v>13579.65</v>
      </c>
      <c r="D11" s="22">
        <f t="shared" si="0"/>
        <v>15.655056494537305</v>
      </c>
      <c r="E11" s="21">
        <f t="shared" si="1"/>
        <v>2.7892882818116461E-2</v>
      </c>
      <c r="F11" s="8">
        <v>3330.489</v>
      </c>
      <c r="G11" s="21">
        <f t="shared" si="2"/>
        <v>2.529209984735839E-2</v>
      </c>
      <c r="H11" s="7">
        <v>0.245255879201599</v>
      </c>
      <c r="I11" s="6" t="s">
        <v>0</v>
      </c>
      <c r="J11" s="6" t="s">
        <v>0</v>
      </c>
      <c r="K11" s="2">
        <v>72.710999999999999</v>
      </c>
      <c r="L11" s="3">
        <v>19.033999999999999</v>
      </c>
      <c r="M11" s="4">
        <v>4</v>
      </c>
      <c r="O11" s="10">
        <f t="shared" si="3"/>
        <v>-0.11372972141959835</v>
      </c>
      <c r="P11" s="22">
        <f t="shared" si="4"/>
        <v>16.091721150850429</v>
      </c>
      <c r="Q11" s="8">
        <f t="shared" si="5"/>
        <v>13958.425586161036</v>
      </c>
      <c r="R11" s="13">
        <f t="shared" si="6"/>
        <v>378.7755861610367</v>
      </c>
    </row>
    <row r="12" spans="1:18" x14ac:dyDescent="0.3">
      <c r="A12" t="s">
        <v>18</v>
      </c>
      <c r="B12" s="1">
        <v>359.36399999999998</v>
      </c>
      <c r="C12" s="8">
        <v>12667.95</v>
      </c>
      <c r="D12" s="22">
        <f t="shared" si="0"/>
        <v>35.251026814038141</v>
      </c>
      <c r="E12" s="21">
        <f t="shared" si="1"/>
        <v>2.6020232104344256E-2</v>
      </c>
      <c r="F12" s="8">
        <v>3161.63</v>
      </c>
      <c r="G12" s="21">
        <f t="shared" si="2"/>
        <v>2.4009766025470645E-2</v>
      </c>
      <c r="H12" s="7">
        <v>0.24957708232192299</v>
      </c>
      <c r="I12" s="6" t="s">
        <v>0</v>
      </c>
      <c r="J12" s="6" t="s">
        <v>0</v>
      </c>
      <c r="K12" s="2">
        <v>141.625</v>
      </c>
      <c r="L12" s="3">
        <v>0.42399999999999999</v>
      </c>
      <c r="M12" s="4">
        <v>334</v>
      </c>
      <c r="O12" s="10">
        <f t="shared" si="3"/>
        <v>-0.10425729743399074</v>
      </c>
      <c r="P12" s="22">
        <f t="shared" si="4"/>
        <v>36.168266713655875</v>
      </c>
      <c r="Q12" s="8">
        <f t="shared" si="5"/>
        <v>12997.572999286229</v>
      </c>
      <c r="R12" s="13">
        <f t="shared" si="6"/>
        <v>329.62299928622815</v>
      </c>
    </row>
    <row r="13" spans="1:18" x14ac:dyDescent="0.3">
      <c r="A13" t="s">
        <v>30</v>
      </c>
      <c r="B13" s="1">
        <v>357</v>
      </c>
      <c r="C13" s="8">
        <v>6785.87</v>
      </c>
      <c r="D13" s="22">
        <f t="shared" si="0"/>
        <v>19.008039215686274</v>
      </c>
      <c r="E13" s="21">
        <f t="shared" si="1"/>
        <v>1.3938317757009346E-2</v>
      </c>
      <c r="F13" s="8">
        <v>988.50800000000004</v>
      </c>
      <c r="G13" s="21">
        <f t="shared" si="2"/>
        <v>7.5068384960624542E-3</v>
      </c>
      <c r="H13" s="7">
        <v>0.14567152037984801</v>
      </c>
      <c r="I13" s="6" t="s">
        <v>0</v>
      </c>
      <c r="J13" s="6" t="s">
        <v>0</v>
      </c>
      <c r="K13" s="2">
        <v>13</v>
      </c>
      <c r="L13" s="3">
        <v>1</v>
      </c>
      <c r="M13" s="4">
        <v>13</v>
      </c>
      <c r="O13" s="10">
        <f t="shared" si="3"/>
        <v>-9.5683203694615401E-2</v>
      </c>
      <c r="P13" s="22">
        <f t="shared" si="4"/>
        <v>19.272979306212203</v>
      </c>
      <c r="Q13" s="8">
        <f t="shared" si="5"/>
        <v>6880.4536123177568</v>
      </c>
      <c r="R13" s="13">
        <f t="shared" si="6"/>
        <v>94.583612317756888</v>
      </c>
    </row>
    <row r="14" spans="1:18" x14ac:dyDescent="0.3">
      <c r="A14" t="s">
        <v>27</v>
      </c>
      <c r="B14" s="1">
        <v>382</v>
      </c>
      <c r="C14" s="8">
        <v>7363.83</v>
      </c>
      <c r="D14" s="22">
        <f t="shared" si="0"/>
        <v>19.277041884816754</v>
      </c>
      <c r="E14" s="21">
        <f t="shared" si="1"/>
        <v>1.5125459587141831E-2</v>
      </c>
      <c r="F14" s="8">
        <v>1175.43</v>
      </c>
      <c r="G14" s="21">
        <f t="shared" si="2"/>
        <v>8.9263447270297169E-3</v>
      </c>
      <c r="H14" s="7">
        <v>0.15962209882629</v>
      </c>
      <c r="I14" s="6" t="s">
        <v>0</v>
      </c>
      <c r="J14" s="6" t="s">
        <v>0</v>
      </c>
      <c r="K14" s="2">
        <v>639</v>
      </c>
      <c r="L14" s="3">
        <v>10.532999999999999</v>
      </c>
      <c r="M14" s="4">
        <v>61</v>
      </c>
      <c r="O14" s="10">
        <f t="shared" si="3"/>
        <v>-9.4757929499487456E-2</v>
      </c>
      <c r="P14" s="22">
        <f t="shared" si="4"/>
        <v>19.568616002805189</v>
      </c>
      <c r="Q14" s="8">
        <f t="shared" si="5"/>
        <v>7475.2113130715825</v>
      </c>
      <c r="R14" s="13">
        <f t="shared" si="6"/>
        <v>111.38131307158255</v>
      </c>
    </row>
    <row r="15" spans="1:18" x14ac:dyDescent="0.3">
      <c r="A15" t="s">
        <v>21</v>
      </c>
      <c r="B15" s="1">
        <v>718.57600000000002</v>
      </c>
      <c r="C15" s="8">
        <v>10292.43</v>
      </c>
      <c r="D15" s="22">
        <f t="shared" si="0"/>
        <v>14.323370109772661</v>
      </c>
      <c r="E15" s="21">
        <f t="shared" si="1"/>
        <v>2.1140864742733901E-2</v>
      </c>
      <c r="F15" s="8">
        <v>2399.5010000000002</v>
      </c>
      <c r="G15" s="21">
        <f t="shared" si="2"/>
        <v>1.8222074558972064E-2</v>
      </c>
      <c r="H15" s="7">
        <v>0.23313260328221799</v>
      </c>
      <c r="I15" s="6" t="s">
        <v>0</v>
      </c>
      <c r="J15" s="6" t="s">
        <v>0</v>
      </c>
      <c r="K15" s="2">
        <v>0</v>
      </c>
      <c r="L15" s="3">
        <v>9.8800000000000008</v>
      </c>
      <c r="M15" s="4">
        <v>0</v>
      </c>
      <c r="O15" s="10">
        <f t="shared" si="3"/>
        <v>-9.0681716950339469E-2</v>
      </c>
      <c r="P15" s="22">
        <f t="shared" si="4"/>
        <v>14.626178539923483</v>
      </c>
      <c r="Q15" s="8">
        <f t="shared" si="5"/>
        <v>10510.020870504057</v>
      </c>
      <c r="R15" s="13">
        <f t="shared" si="6"/>
        <v>217.59087050405651</v>
      </c>
    </row>
    <row r="16" spans="1:18" x14ac:dyDescent="0.3">
      <c r="A16" t="s">
        <v>29</v>
      </c>
      <c r="B16" s="1">
        <v>757</v>
      </c>
      <c r="C16" s="8">
        <v>6826.08</v>
      </c>
      <c r="D16" s="22">
        <f t="shared" si="0"/>
        <v>9.0172787318361962</v>
      </c>
      <c r="E16" s="21">
        <f t="shared" si="1"/>
        <v>1.4020909931190305E-2</v>
      </c>
      <c r="F16" s="8">
        <v>1298.4190000000001</v>
      </c>
      <c r="G16" s="21">
        <f t="shared" si="2"/>
        <v>9.8603367228377679E-3</v>
      </c>
      <c r="H16" s="7">
        <v>0.19021444225675599</v>
      </c>
      <c r="I16" s="6" t="s">
        <v>0</v>
      </c>
      <c r="J16" s="6" t="s">
        <v>0</v>
      </c>
      <c r="K16" s="2">
        <v>790</v>
      </c>
      <c r="L16" s="3">
        <v>15.833</v>
      </c>
      <c r="M16" s="4">
        <v>50</v>
      </c>
      <c r="O16" s="10">
        <f t="shared" si="3"/>
        <v>-7.3711069279716337E-2</v>
      </c>
      <c r="P16" s="22">
        <f t="shared" si="4"/>
        <v>9.1437091847597092</v>
      </c>
      <c r="Q16" s="8">
        <f t="shared" si="5"/>
        <v>6921.7878528630999</v>
      </c>
      <c r="R16" s="13">
        <f t="shared" si="6"/>
        <v>95.707852863100015</v>
      </c>
    </row>
    <row r="17" spans="1:18" x14ac:dyDescent="0.3">
      <c r="A17" t="s">
        <v>24</v>
      </c>
      <c r="B17" s="1">
        <v>575.77</v>
      </c>
      <c r="C17" s="8">
        <v>8221.43</v>
      </c>
      <c r="D17" s="22">
        <f t="shared" si="0"/>
        <v>14.279017663303057</v>
      </c>
      <c r="E17" s="21">
        <f t="shared" si="1"/>
        <v>1.6886987778576563E-2</v>
      </c>
      <c r="F17" s="8">
        <v>2112.3919999999998</v>
      </c>
      <c r="G17" s="21">
        <f t="shared" si="2"/>
        <v>1.6041737228605493E-2</v>
      </c>
      <c r="H17" s="7">
        <v>0.25693729679629901</v>
      </c>
      <c r="I17" s="6" t="s">
        <v>0</v>
      </c>
      <c r="J17" s="6" t="s">
        <v>0</v>
      </c>
      <c r="K17" s="2">
        <v>0</v>
      </c>
      <c r="L17" s="3">
        <v>12.327</v>
      </c>
      <c r="M17" s="4">
        <v>0</v>
      </c>
      <c r="O17" s="10">
        <f t="shared" si="3"/>
        <v>-6.5724159120288117E-2</v>
      </c>
      <c r="P17" s="22">
        <f t="shared" si="4"/>
        <v>14.520147260073335</v>
      </c>
      <c r="Q17" s="8">
        <f t="shared" si="5"/>
        <v>8360.2651879324239</v>
      </c>
      <c r="R17" s="13">
        <f t="shared" si="6"/>
        <v>138.83518793242365</v>
      </c>
    </row>
    <row r="18" spans="1:18" x14ac:dyDescent="0.3">
      <c r="A18" t="s">
        <v>36</v>
      </c>
      <c r="B18" s="1">
        <v>1243</v>
      </c>
      <c r="C18" s="8">
        <v>4992.3599999999997</v>
      </c>
      <c r="D18" s="22">
        <f t="shared" si="0"/>
        <v>4.0163797264682222</v>
      </c>
      <c r="E18" s="21">
        <f t="shared" si="1"/>
        <v>1.0254411009551196E-2</v>
      </c>
      <c r="F18" s="8">
        <v>823.346</v>
      </c>
      <c r="G18" s="21">
        <f t="shared" si="2"/>
        <v>6.2525800988753122E-3</v>
      </c>
      <c r="H18" s="7">
        <v>0.16492119959297799</v>
      </c>
      <c r="I18" s="6" t="s">
        <v>0</v>
      </c>
      <c r="J18" s="6" t="s">
        <v>0</v>
      </c>
      <c r="K18" s="2">
        <v>5108</v>
      </c>
      <c r="L18" s="3">
        <v>49.927</v>
      </c>
      <c r="M18" s="4">
        <v>102</v>
      </c>
      <c r="O18" s="10">
        <f t="shared" si="3"/>
        <v>-6.2177640199434177E-2</v>
      </c>
      <c r="P18" s="22">
        <f t="shared" si="4"/>
        <v>4.0575653349538561</v>
      </c>
      <c r="Q18" s="8">
        <f t="shared" si="5"/>
        <v>5043.553711347643</v>
      </c>
      <c r="R18" s="13">
        <f t="shared" si="6"/>
        <v>51.19371134764333</v>
      </c>
    </row>
    <row r="19" spans="1:18" x14ac:dyDescent="0.3">
      <c r="A19" t="s">
        <v>37</v>
      </c>
      <c r="B19" s="1">
        <v>181</v>
      </c>
      <c r="C19" s="8">
        <v>4975.22</v>
      </c>
      <c r="D19" s="22">
        <f t="shared" si="0"/>
        <v>27.487403314917128</v>
      </c>
      <c r="E19" s="21">
        <f t="shared" si="1"/>
        <v>1.0219205093971449E-2</v>
      </c>
      <c r="F19" s="8">
        <v>962.16399999999999</v>
      </c>
      <c r="G19" s="21">
        <f t="shared" si="2"/>
        <v>7.3067792620043889E-3</v>
      </c>
      <c r="H19" s="7">
        <v>0.193391247020232</v>
      </c>
      <c r="I19" s="6" t="s">
        <v>0</v>
      </c>
      <c r="J19" s="6" t="s">
        <v>0</v>
      </c>
      <c r="K19" s="2">
        <v>1821</v>
      </c>
      <c r="L19" s="3">
        <v>8.0470000000000006</v>
      </c>
      <c r="M19" s="4">
        <v>226</v>
      </c>
      <c r="O19" s="10">
        <f t="shared" si="3"/>
        <v>-5.2842128335323479E-2</v>
      </c>
      <c r="P19" s="22">
        <f t="shared" si="4"/>
        <v>27.768302726892976</v>
      </c>
      <c r="Q19" s="8">
        <f t="shared" si="5"/>
        <v>5026.0627935676284</v>
      </c>
      <c r="R19" s="13">
        <f t="shared" si="6"/>
        <v>50.842793567628178</v>
      </c>
    </row>
    <row r="20" spans="1:18" x14ac:dyDescent="0.3">
      <c r="A20" t="s">
        <v>44</v>
      </c>
      <c r="B20" s="1">
        <v>468</v>
      </c>
      <c r="C20" s="8">
        <v>3840.61</v>
      </c>
      <c r="D20" s="22">
        <f t="shared" si="0"/>
        <v>8.2064316239316248</v>
      </c>
      <c r="E20" s="21">
        <f t="shared" si="1"/>
        <v>7.8886926157954191E-3</v>
      </c>
      <c r="F20" s="8">
        <v>637.12300000000005</v>
      </c>
      <c r="G20" s="21">
        <f t="shared" si="2"/>
        <v>4.8383821508038369E-3</v>
      </c>
      <c r="H20" s="7">
        <v>0.16589109542494601</v>
      </c>
      <c r="I20" s="6" t="s">
        <v>0</v>
      </c>
      <c r="J20" s="6" t="s">
        <v>0</v>
      </c>
      <c r="K20" s="2">
        <v>695</v>
      </c>
      <c r="L20" s="3">
        <v>5.83</v>
      </c>
      <c r="M20" s="4">
        <v>119</v>
      </c>
      <c r="O20" s="10">
        <f t="shared" si="3"/>
        <v>-4.7553442188008298E-2</v>
      </c>
      <c r="P20" s="22">
        <f t="shared" si="4"/>
        <v>8.2711696404853647</v>
      </c>
      <c r="Q20" s="8">
        <f t="shared" si="5"/>
        <v>3870.9073917471505</v>
      </c>
      <c r="R20" s="13">
        <f t="shared" si="6"/>
        <v>30.297391747150414</v>
      </c>
    </row>
    <row r="21" spans="1:18" x14ac:dyDescent="0.3">
      <c r="A21" t="s">
        <v>32</v>
      </c>
      <c r="B21" s="1">
        <v>296.79000000000002</v>
      </c>
      <c r="C21" s="8">
        <v>5749.73</v>
      </c>
      <c r="D21" s="22">
        <f t="shared" si="0"/>
        <v>19.373058391455235</v>
      </c>
      <c r="E21" s="21">
        <f t="shared" si="1"/>
        <v>1.1810064701653486E-2</v>
      </c>
      <c r="F21" s="8">
        <v>1520.768</v>
      </c>
      <c r="G21" s="21">
        <f t="shared" si="2"/>
        <v>1.1548879489068279E-2</v>
      </c>
      <c r="H21" s="7">
        <v>0.26449381101373498</v>
      </c>
      <c r="I21" s="6" t="s">
        <v>0</v>
      </c>
      <c r="J21" s="6" t="s">
        <v>0</v>
      </c>
      <c r="K21" s="2">
        <v>0</v>
      </c>
      <c r="L21" s="3">
        <v>1.9059999999999999</v>
      </c>
      <c r="M21" s="4">
        <v>0</v>
      </c>
      <c r="O21" s="10">
        <f t="shared" si="3"/>
        <v>-4.4651572966447665E-2</v>
      </c>
      <c r="P21" s="22">
        <f t="shared" si="4"/>
        <v>19.601855464527233</v>
      </c>
      <c r="Q21" s="8">
        <f t="shared" si="5"/>
        <v>5817.6346833170383</v>
      </c>
      <c r="R21" s="13">
        <f t="shared" si="6"/>
        <v>67.904683317038689</v>
      </c>
    </row>
    <row r="22" spans="1:18" x14ac:dyDescent="0.3">
      <c r="A22" t="s">
        <v>43</v>
      </c>
      <c r="B22" s="1">
        <v>147</v>
      </c>
      <c r="C22" s="8">
        <v>3919.78</v>
      </c>
      <c r="D22" s="22">
        <f t="shared" si="0"/>
        <v>26.665170068027212</v>
      </c>
      <c r="E22" s="21">
        <f t="shared" si="1"/>
        <v>8.0513094382253271E-3</v>
      </c>
      <c r="F22" s="8">
        <v>777.99</v>
      </c>
      <c r="G22" s="21">
        <f t="shared" si="2"/>
        <v>5.9081416453398749E-3</v>
      </c>
      <c r="H22" s="7">
        <v>0.19847797580476501</v>
      </c>
      <c r="I22" s="6" t="s">
        <v>0</v>
      </c>
      <c r="J22" s="6" t="s">
        <v>0</v>
      </c>
      <c r="K22" s="2">
        <v>260.95999999999998</v>
      </c>
      <c r="L22" s="3">
        <v>1</v>
      </c>
      <c r="M22" s="4">
        <v>261</v>
      </c>
      <c r="O22" s="10">
        <f t="shared" si="3"/>
        <v>-4.0565253679053739E-2</v>
      </c>
      <c r="P22" s="22">
        <f t="shared" si="4"/>
        <v>26.879859603467803</v>
      </c>
      <c r="Q22" s="8">
        <f t="shared" si="5"/>
        <v>3951.3393617097672</v>
      </c>
      <c r="R22" s="13">
        <f t="shared" si="6"/>
        <v>31.559361709767018</v>
      </c>
    </row>
    <row r="23" spans="1:18" x14ac:dyDescent="0.3">
      <c r="A23" t="s">
        <v>34</v>
      </c>
      <c r="B23" s="1">
        <v>317</v>
      </c>
      <c r="C23" s="8">
        <v>5084.8</v>
      </c>
      <c r="D23" s="22">
        <f t="shared" si="0"/>
        <v>16.040378548895898</v>
      </c>
      <c r="E23" s="21">
        <f t="shared" si="1"/>
        <v>1.0444284687275342E-2</v>
      </c>
      <c r="F23" s="8">
        <v>1345.4010000000001</v>
      </c>
      <c r="G23" s="21">
        <f t="shared" si="2"/>
        <v>1.0217123199246664E-2</v>
      </c>
      <c r="H23" s="7">
        <v>0.26459270767778498</v>
      </c>
      <c r="I23" s="6" t="s">
        <v>0</v>
      </c>
      <c r="J23" s="6" t="s">
        <v>0</v>
      </c>
      <c r="K23" s="2">
        <v>2894</v>
      </c>
      <c r="L23" s="3">
        <v>5.8920000000000003</v>
      </c>
      <c r="M23" s="4">
        <v>491</v>
      </c>
      <c r="O23" s="10">
        <f t="shared" si="3"/>
        <v>-3.9473063256127101E-2</v>
      </c>
      <c r="P23" s="22">
        <f t="shared" si="4"/>
        <v>16.207908828952231</v>
      </c>
      <c r="Q23" s="8">
        <f t="shared" si="5"/>
        <v>5137.9070987778568</v>
      </c>
      <c r="R23" s="13">
        <f t="shared" si="6"/>
        <v>53.107098777856663</v>
      </c>
    </row>
    <row r="24" spans="1:18" x14ac:dyDescent="0.3">
      <c r="A24" t="s">
        <v>41</v>
      </c>
      <c r="B24" s="1">
        <v>478</v>
      </c>
      <c r="C24" s="8">
        <v>4212.04</v>
      </c>
      <c r="D24" s="22">
        <f t="shared" si="0"/>
        <v>8.8117991631799164</v>
      </c>
      <c r="E24" s="21">
        <f t="shared" si="1"/>
        <v>8.6516175413371681E-3</v>
      </c>
      <c r="F24" s="8">
        <v>998.97799999999995</v>
      </c>
      <c r="G24" s="21">
        <f t="shared" si="2"/>
        <v>7.5863488278491197E-3</v>
      </c>
      <c r="H24" s="7">
        <v>0.23717201166180801</v>
      </c>
      <c r="I24" s="6" t="s">
        <v>0</v>
      </c>
      <c r="J24" s="6" t="s">
        <v>0</v>
      </c>
      <c r="K24" s="2">
        <v>3487</v>
      </c>
      <c r="L24" s="3">
        <v>11.228</v>
      </c>
      <c r="M24" s="4">
        <v>311</v>
      </c>
      <c r="O24" s="10">
        <f t="shared" si="3"/>
        <v>-3.647823991000184E-2</v>
      </c>
      <c r="P24" s="22">
        <f t="shared" si="4"/>
        <v>8.8880354793908243</v>
      </c>
      <c r="Q24" s="8">
        <f t="shared" si="5"/>
        <v>4248.4809591488138</v>
      </c>
      <c r="R24" s="13">
        <f t="shared" si="6"/>
        <v>36.440959148813818</v>
      </c>
    </row>
    <row r="25" spans="1:18" x14ac:dyDescent="0.3">
      <c r="A25" t="s">
        <v>42</v>
      </c>
      <c r="B25" s="1">
        <v>89.81</v>
      </c>
      <c r="C25" s="8">
        <v>4181.8999999999996</v>
      </c>
      <c r="D25" s="22">
        <f t="shared" si="0"/>
        <v>46.563857031510963</v>
      </c>
      <c r="E25" s="21">
        <f t="shared" si="1"/>
        <v>8.5897093560644948E-3</v>
      </c>
      <c r="F25" s="8">
        <v>1075.4449999999999</v>
      </c>
      <c r="G25" s="21">
        <f t="shared" si="2"/>
        <v>8.1670476378520821E-3</v>
      </c>
      <c r="H25" s="7">
        <v>0.25716659891436899</v>
      </c>
      <c r="I25" s="6" t="s">
        <v>0</v>
      </c>
      <c r="J25" s="6" t="s">
        <v>0</v>
      </c>
      <c r="K25" s="2">
        <v>168.11799999999999</v>
      </c>
      <c r="L25" s="3">
        <v>1.7370000000000001</v>
      </c>
      <c r="M25" s="4">
        <v>97</v>
      </c>
      <c r="O25" s="10">
        <f t="shared" si="3"/>
        <v>-3.3401341357416472E-2</v>
      </c>
      <c r="P25" s="22">
        <f t="shared" si="4"/>
        <v>46.963827029908984</v>
      </c>
      <c r="Q25" s="8">
        <f t="shared" si="5"/>
        <v>4217.8213055561264</v>
      </c>
      <c r="R25" s="13">
        <f t="shared" si="6"/>
        <v>35.921305556126754</v>
      </c>
    </row>
    <row r="26" spans="1:18" x14ac:dyDescent="0.3">
      <c r="A26" t="s">
        <v>48</v>
      </c>
      <c r="B26" s="1">
        <v>420.87599999999998</v>
      </c>
      <c r="C26" s="8">
        <v>3391.65</v>
      </c>
      <c r="D26" s="22">
        <f t="shared" si="0"/>
        <v>8.0585493114361473</v>
      </c>
      <c r="E26" s="21">
        <f t="shared" si="1"/>
        <v>6.9665194618465645E-3</v>
      </c>
      <c r="F26" s="8">
        <v>834.56200000000001</v>
      </c>
      <c r="G26" s="21">
        <f t="shared" si="2"/>
        <v>6.3377556367281533E-3</v>
      </c>
      <c r="H26" s="7">
        <v>0.246063715300812</v>
      </c>
      <c r="I26" s="6" t="s">
        <v>0</v>
      </c>
      <c r="J26" s="6" t="s">
        <v>0</v>
      </c>
      <c r="K26" s="2">
        <v>774.13099999999997</v>
      </c>
      <c r="L26" s="3">
        <v>9.6530000000000005</v>
      </c>
      <c r="M26" s="4">
        <v>80</v>
      </c>
      <c r="O26" s="10">
        <f t="shared" si="3"/>
        <v>-2.8311851884906175E-2</v>
      </c>
      <c r="P26" s="22">
        <f t="shared" si="4"/>
        <v>8.1146893520485168</v>
      </c>
      <c r="Q26" s="8">
        <f t="shared" si="5"/>
        <v>3415.2779957327712</v>
      </c>
      <c r="R26" s="13">
        <f t="shared" si="6"/>
        <v>23.627995732771069</v>
      </c>
    </row>
    <row r="27" spans="1:18" x14ac:dyDescent="0.3">
      <c r="A27" t="s">
        <v>49</v>
      </c>
      <c r="B27" s="1">
        <v>376</v>
      </c>
      <c r="C27" s="8">
        <v>3303.63</v>
      </c>
      <c r="D27" s="22">
        <f t="shared" si="0"/>
        <v>8.7862500000000008</v>
      </c>
      <c r="E27" s="21">
        <f t="shared" si="1"/>
        <v>6.7857245558180139E-3</v>
      </c>
      <c r="F27" s="8">
        <v>877.07399999999996</v>
      </c>
      <c r="G27" s="21">
        <f t="shared" si="2"/>
        <v>6.6605964414000497E-3</v>
      </c>
      <c r="H27" s="7">
        <v>0.265487963240435</v>
      </c>
      <c r="I27" s="6" t="s">
        <v>0</v>
      </c>
      <c r="J27" s="6" t="s">
        <v>0</v>
      </c>
      <c r="K27" s="2">
        <v>306</v>
      </c>
      <c r="L27" s="3">
        <v>4.3780000000000001</v>
      </c>
      <c r="M27" s="4">
        <v>70</v>
      </c>
      <c r="O27" s="10">
        <f t="shared" si="3"/>
        <v>-2.555944334724038E-2</v>
      </c>
      <c r="P27" s="22">
        <f t="shared" si="4"/>
        <v>8.8458710723785572</v>
      </c>
      <c r="Q27" s="8">
        <f t="shared" si="5"/>
        <v>3326.0475232143376</v>
      </c>
      <c r="R27" s="13">
        <f t="shared" si="6"/>
        <v>22.417523214337507</v>
      </c>
    </row>
    <row r="28" spans="1:18" x14ac:dyDescent="0.3">
      <c r="A28" t="s">
        <v>55</v>
      </c>
      <c r="B28" s="1">
        <v>526</v>
      </c>
      <c r="C28" s="8">
        <v>2977.64</v>
      </c>
      <c r="D28" s="22">
        <f t="shared" si="0"/>
        <v>5.6609125475285165</v>
      </c>
      <c r="E28" s="21">
        <f t="shared" si="1"/>
        <v>6.1161343329567625E-3</v>
      </c>
      <c r="F28" s="8">
        <v>723.09</v>
      </c>
      <c r="G28" s="21">
        <f t="shared" si="2"/>
        <v>5.4912250058854351E-3</v>
      </c>
      <c r="H28" s="7">
        <v>0.24283996722236401</v>
      </c>
      <c r="I28" s="6" t="s">
        <v>0</v>
      </c>
      <c r="J28" s="6" t="s">
        <v>0</v>
      </c>
      <c r="K28" s="2">
        <v>484</v>
      </c>
      <c r="L28" s="3">
        <v>14.333</v>
      </c>
      <c r="M28" s="4">
        <v>34</v>
      </c>
      <c r="O28" s="10">
        <f t="shared" si="3"/>
        <v>-2.518586377240049E-2</v>
      </c>
      <c r="P28" s="22">
        <f t="shared" si="4"/>
        <v>5.6955354491163215</v>
      </c>
      <c r="Q28" s="8">
        <f t="shared" si="5"/>
        <v>2995.8516462351849</v>
      </c>
      <c r="R28" s="13">
        <f t="shared" si="6"/>
        <v>18.211646235185071</v>
      </c>
    </row>
    <row r="29" spans="1:18" x14ac:dyDescent="0.3">
      <c r="A29" t="s">
        <v>53</v>
      </c>
      <c r="B29" s="1">
        <v>40</v>
      </c>
      <c r="C29" s="8">
        <v>3000</v>
      </c>
      <c r="D29" s="22">
        <f t="shared" si="0"/>
        <v>75</v>
      </c>
      <c r="E29" s="21">
        <f t="shared" si="1"/>
        <v>6.1620622368285917E-3</v>
      </c>
      <c r="F29" s="8">
        <v>768</v>
      </c>
      <c r="G29" s="21">
        <f t="shared" si="2"/>
        <v>5.832276486357181E-3</v>
      </c>
      <c r="H29" s="7">
        <v>0.25600000000000001</v>
      </c>
      <c r="I29" s="6" t="s">
        <v>0</v>
      </c>
      <c r="J29" s="6" t="s">
        <v>0</v>
      </c>
      <c r="K29" s="2">
        <v>0</v>
      </c>
      <c r="L29" s="3">
        <v>0</v>
      </c>
      <c r="M29" s="4">
        <v>0</v>
      </c>
      <c r="O29" s="10">
        <f t="shared" si="3"/>
        <v>-2.4070555612611955E-2</v>
      </c>
      <c r="P29" s="22">
        <f t="shared" si="4"/>
        <v>75.46215466776215</v>
      </c>
      <c r="Q29" s="8">
        <f t="shared" si="5"/>
        <v>3018.486186710486</v>
      </c>
      <c r="R29" s="13">
        <f t="shared" si="6"/>
        <v>18.486186710485981</v>
      </c>
    </row>
    <row r="30" spans="1:18" x14ac:dyDescent="0.3">
      <c r="A30" t="s">
        <v>58</v>
      </c>
      <c r="B30" s="1">
        <v>481</v>
      </c>
      <c r="C30" s="8">
        <v>2878.42</v>
      </c>
      <c r="D30" s="22">
        <f t="shared" si="0"/>
        <v>5.9842411642411646</v>
      </c>
      <c r="E30" s="21">
        <f t="shared" si="1"/>
        <v>5.9123343945773855E-3</v>
      </c>
      <c r="F30" s="8">
        <v>707.93399999999997</v>
      </c>
      <c r="G30" s="21">
        <f t="shared" si="2"/>
        <v>5.37612867459998E-3</v>
      </c>
      <c r="H30" s="7">
        <v>0.245945345015668</v>
      </c>
      <c r="I30" s="6" t="s">
        <v>0</v>
      </c>
      <c r="J30" s="6" t="s">
        <v>0</v>
      </c>
      <c r="K30" s="2">
        <v>890</v>
      </c>
      <c r="L30" s="3">
        <v>11.144</v>
      </c>
      <c r="M30" s="4">
        <v>80</v>
      </c>
      <c r="O30" s="10">
        <f t="shared" si="3"/>
        <v>-2.4039220560164339E-2</v>
      </c>
      <c r="P30" s="22">
        <f t="shared" si="4"/>
        <v>6.0196219991019531</v>
      </c>
      <c r="Q30" s="8">
        <f t="shared" si="5"/>
        <v>2895.4381815680395</v>
      </c>
      <c r="R30" s="13">
        <f t="shared" si="6"/>
        <v>17.018181568039381</v>
      </c>
    </row>
    <row r="31" spans="1:18" x14ac:dyDescent="0.3">
      <c r="A31" t="s">
        <v>54</v>
      </c>
      <c r="B31" s="1">
        <v>189.02600000000001</v>
      </c>
      <c r="C31" s="8">
        <v>2989.19</v>
      </c>
      <c r="D31" s="22">
        <f t="shared" si="0"/>
        <v>15.813644683800112</v>
      </c>
      <c r="E31" s="21">
        <f t="shared" si="1"/>
        <v>6.1398582725685534E-3</v>
      </c>
      <c r="F31" s="8">
        <v>777.03899999999999</v>
      </c>
      <c r="G31" s="21">
        <f t="shared" si="2"/>
        <v>5.9009196467220025E-3</v>
      </c>
      <c r="H31" s="7">
        <v>0.25994968536627</v>
      </c>
      <c r="I31" s="6" t="s">
        <v>0</v>
      </c>
      <c r="J31" s="6" t="s">
        <v>0</v>
      </c>
      <c r="K31" s="2">
        <v>116.28</v>
      </c>
      <c r="L31" s="3">
        <v>1.242</v>
      </c>
      <c r="M31" s="4">
        <v>94</v>
      </c>
      <c r="O31" s="10">
        <f t="shared" si="3"/>
        <v>-2.3619410286715582E-2</v>
      </c>
      <c r="P31" s="22">
        <f t="shared" si="4"/>
        <v>15.910738220931401</v>
      </c>
      <c r="Q31" s="8">
        <f t="shared" si="5"/>
        <v>3007.5432029497792</v>
      </c>
      <c r="R31" s="13">
        <f t="shared" si="6"/>
        <v>18.353202949779188</v>
      </c>
    </row>
    <row r="32" spans="1:18" x14ac:dyDescent="0.3">
      <c r="A32" t="s">
        <v>59</v>
      </c>
      <c r="B32" s="1">
        <v>124</v>
      </c>
      <c r="C32" s="8">
        <v>2725.38</v>
      </c>
      <c r="D32" s="22">
        <f t="shared" si="0"/>
        <v>21.978870967741937</v>
      </c>
      <c r="E32" s="21">
        <f t="shared" si="1"/>
        <v>5.5979870596693029E-3</v>
      </c>
      <c r="F32" s="8">
        <v>728.72</v>
      </c>
      <c r="G32" s="21">
        <f t="shared" si="2"/>
        <v>5.5339798452320385E-3</v>
      </c>
      <c r="H32" s="7">
        <v>0.26738289706389601</v>
      </c>
      <c r="I32" s="6" t="s">
        <v>0</v>
      </c>
      <c r="J32" s="6" t="s">
        <v>0</v>
      </c>
      <c r="K32" s="2">
        <v>0</v>
      </c>
      <c r="L32" s="3">
        <v>4.0510000000000002</v>
      </c>
      <c r="M32" s="4">
        <v>0</v>
      </c>
      <c r="O32" s="10">
        <f t="shared" si="3"/>
        <v>-2.0936219635363091E-2</v>
      </c>
      <c r="P32" s="22">
        <f t="shared" si="4"/>
        <v>22.101908403005499</v>
      </c>
      <c r="Q32" s="8">
        <f t="shared" si="5"/>
        <v>2740.6366419726819</v>
      </c>
      <c r="R32" s="13">
        <f t="shared" si="6"/>
        <v>15.256641972681791</v>
      </c>
    </row>
    <row r="33" spans="1:15" x14ac:dyDescent="0.3">
      <c r="A33" t="s">
        <v>52</v>
      </c>
      <c r="B33" s="1">
        <v>339</v>
      </c>
      <c r="C33" s="8">
        <v>3051.69</v>
      </c>
      <c r="D33" s="22">
        <f t="shared" si="0"/>
        <v>9.0020353982300882</v>
      </c>
      <c r="E33" s="21">
        <f t="shared" si="1"/>
        <v>6.2682345691691486E-3</v>
      </c>
      <c r="F33" s="8">
        <v>854.97</v>
      </c>
      <c r="G33" s="21">
        <f t="shared" si="2"/>
        <v>6.4927362337770826E-3</v>
      </c>
      <c r="H33" s="7">
        <v>0.28016279504143599</v>
      </c>
      <c r="I33" s="6" t="s">
        <v>0</v>
      </c>
      <c r="J33" s="6" t="s">
        <v>0</v>
      </c>
      <c r="K33" s="2">
        <v>0</v>
      </c>
      <c r="L33" s="3">
        <v>13.791</v>
      </c>
      <c r="M33" s="4">
        <v>0</v>
      </c>
      <c r="O33" s="11"/>
    </row>
    <row r="34" spans="1:15" x14ac:dyDescent="0.3">
      <c r="A34" t="s">
        <v>51</v>
      </c>
      <c r="B34" s="1">
        <v>370.85300000000001</v>
      </c>
      <c r="C34" s="8">
        <v>3090.39</v>
      </c>
      <c r="D34" s="22">
        <f t="shared" ref="D34:D65" si="7">C34/B34</f>
        <v>8.3331940148792096</v>
      </c>
      <c r="E34" s="21">
        <f t="shared" ref="E34:E58" si="8">(C34/486850)</f>
        <v>6.3477251720242371E-3</v>
      </c>
      <c r="F34" s="8">
        <v>896.77300000000002</v>
      </c>
      <c r="G34" s="21">
        <f t="shared" ref="G34:G65" si="9">(F34/131681)</f>
        <v>6.8101928144531105E-3</v>
      </c>
      <c r="H34" s="7">
        <v>0.29018117454431303</v>
      </c>
      <c r="I34" s="6" t="s">
        <v>0</v>
      </c>
      <c r="J34" s="6" t="s">
        <v>0</v>
      </c>
      <c r="K34" s="2">
        <v>0</v>
      </c>
      <c r="L34" s="3">
        <v>7.0910000000000002</v>
      </c>
      <c r="M34" s="4">
        <v>0</v>
      </c>
      <c r="O34" s="11"/>
    </row>
    <row r="35" spans="1:15" x14ac:dyDescent="0.3">
      <c r="A35" t="s">
        <v>60</v>
      </c>
      <c r="B35" s="1">
        <v>150</v>
      </c>
      <c r="C35" s="8">
        <v>2660.95</v>
      </c>
      <c r="D35" s="22">
        <f t="shared" si="7"/>
        <v>17.739666666666665</v>
      </c>
      <c r="E35" s="21">
        <f t="shared" si="8"/>
        <v>5.4656465030296806E-3</v>
      </c>
      <c r="F35" s="8">
        <v>848.10699999999997</v>
      </c>
      <c r="G35" s="21">
        <f t="shared" si="9"/>
        <v>6.4406178567902733E-3</v>
      </c>
      <c r="H35" s="7">
        <v>0.31872338826358998</v>
      </c>
      <c r="I35" s="6" t="s">
        <v>0</v>
      </c>
      <c r="J35" s="6" t="s">
        <v>0</v>
      </c>
      <c r="K35" s="2">
        <v>795</v>
      </c>
      <c r="L35" s="3">
        <v>8.3030000000000008</v>
      </c>
      <c r="M35" s="4">
        <v>96</v>
      </c>
      <c r="O35" s="11"/>
    </row>
    <row r="36" spans="1:15" x14ac:dyDescent="0.3">
      <c r="A36" t="s">
        <v>40</v>
      </c>
      <c r="B36" s="1">
        <v>152.976</v>
      </c>
      <c r="C36" s="8">
        <v>4333.6499999999996</v>
      </c>
      <c r="D36" s="8">
        <f t="shared" si="7"/>
        <v>28.328953561342953</v>
      </c>
      <c r="E36" s="21">
        <f t="shared" si="8"/>
        <v>8.9014070042107412E-3</v>
      </c>
      <c r="F36" s="8">
        <v>1370.24</v>
      </c>
      <c r="G36" s="21">
        <f t="shared" si="9"/>
        <v>1.040575329774227E-2</v>
      </c>
      <c r="H36" s="7">
        <v>0.316186124860106</v>
      </c>
      <c r="I36" s="6" t="s">
        <v>0</v>
      </c>
      <c r="J36" s="6" t="s">
        <v>0</v>
      </c>
      <c r="K36" s="2">
        <v>195.76599999999999</v>
      </c>
      <c r="L36" s="3">
        <v>3.8050000000000002</v>
      </c>
      <c r="M36" s="4">
        <v>51</v>
      </c>
      <c r="O36" s="11"/>
    </row>
    <row r="37" spans="1:15" x14ac:dyDescent="0.3">
      <c r="A37" t="s">
        <v>31</v>
      </c>
      <c r="B37" s="1">
        <v>161.63</v>
      </c>
      <c r="C37" s="8">
        <v>6631.28</v>
      </c>
      <c r="D37" s="8">
        <f t="shared" si="7"/>
        <v>41.027532017570998</v>
      </c>
      <c r="E37" s="21">
        <f t="shared" si="8"/>
        <v>1.3620786689945569E-2</v>
      </c>
      <c r="F37" s="8">
        <v>2001.0650000000001</v>
      </c>
      <c r="G37" s="21">
        <f t="shared" si="9"/>
        <v>1.5196307743713975E-2</v>
      </c>
      <c r="H37" s="7">
        <v>0.30176150004222402</v>
      </c>
      <c r="I37" s="6" t="s">
        <v>0</v>
      </c>
      <c r="J37" s="6" t="s">
        <v>0</v>
      </c>
      <c r="K37" s="2">
        <v>0</v>
      </c>
      <c r="L37" s="3">
        <v>3.0430000000000001</v>
      </c>
      <c r="M37" s="4">
        <v>0</v>
      </c>
      <c r="O37" s="11"/>
    </row>
    <row r="38" spans="1:15" x14ac:dyDescent="0.3">
      <c r="A38" t="s">
        <v>17</v>
      </c>
      <c r="B38" s="1">
        <v>520.303</v>
      </c>
      <c r="C38" s="8">
        <v>12822.12</v>
      </c>
      <c r="D38" s="8">
        <f t="shared" si="7"/>
        <v>24.64356346205961</v>
      </c>
      <c r="E38" s="21">
        <f t="shared" si="8"/>
        <v>2.6336900482694877E-2</v>
      </c>
      <c r="F38" s="8">
        <v>3700.96</v>
      </c>
      <c r="G38" s="21">
        <f t="shared" si="9"/>
        <v>2.8105497376234991E-2</v>
      </c>
      <c r="H38" s="7">
        <v>0.28863869625303801</v>
      </c>
      <c r="I38" s="6" t="s">
        <v>0</v>
      </c>
      <c r="J38" s="6" t="s">
        <v>0</v>
      </c>
      <c r="K38" s="2">
        <v>0</v>
      </c>
      <c r="L38" s="3">
        <v>7.6260000000000003</v>
      </c>
      <c r="M38" s="4">
        <v>0</v>
      </c>
      <c r="O38" s="11"/>
    </row>
    <row r="39" spans="1:15" x14ac:dyDescent="0.3">
      <c r="A39" t="s">
        <v>23</v>
      </c>
      <c r="B39" s="1">
        <v>313.44</v>
      </c>
      <c r="C39" s="8">
        <v>9810.9599999999991</v>
      </c>
      <c r="D39" s="8">
        <f t="shared" si="7"/>
        <v>31.300918836140884</v>
      </c>
      <c r="E39" s="21">
        <f t="shared" si="8"/>
        <v>2.015191537434528E-2</v>
      </c>
      <c r="F39" s="8">
        <v>2892.6689999999999</v>
      </c>
      <c r="G39" s="21">
        <f t="shared" si="9"/>
        <v>2.1967246603534298E-2</v>
      </c>
      <c r="H39" s="7">
        <v>0.29484056606081399</v>
      </c>
      <c r="I39" s="6" t="s">
        <v>0</v>
      </c>
      <c r="J39" s="6" t="s">
        <v>0</v>
      </c>
      <c r="K39" s="2">
        <v>141.55199999999999</v>
      </c>
      <c r="L39" s="3">
        <v>5.085</v>
      </c>
      <c r="M39" s="4">
        <v>28</v>
      </c>
      <c r="O39" s="11"/>
    </row>
    <row r="40" spans="1:15" x14ac:dyDescent="0.3">
      <c r="A40" t="s">
        <v>25</v>
      </c>
      <c r="B40" s="1">
        <v>218.762</v>
      </c>
      <c r="C40" s="8">
        <v>7745.36</v>
      </c>
      <c r="D40" s="8">
        <f t="shared" si="7"/>
        <v>35.405417759940022</v>
      </c>
      <c r="E40" s="21">
        <f t="shared" si="8"/>
        <v>1.5909130122214232E-2</v>
      </c>
      <c r="F40" s="8">
        <v>2400.4369999999999</v>
      </c>
      <c r="G40" s="21">
        <f t="shared" si="9"/>
        <v>1.8229182645939809E-2</v>
      </c>
      <c r="H40" s="7">
        <v>0.30991935817056898</v>
      </c>
      <c r="I40" s="6" t="s">
        <v>0</v>
      </c>
      <c r="J40" s="6" t="s">
        <v>0</v>
      </c>
      <c r="K40" s="2">
        <v>34.689</v>
      </c>
      <c r="L40" s="3">
        <v>4.3529999999999998</v>
      </c>
      <c r="M40" s="4">
        <v>8</v>
      </c>
      <c r="O40" s="11"/>
    </row>
    <row r="41" spans="1:15" x14ac:dyDescent="0.3">
      <c r="A41" t="s">
        <v>47</v>
      </c>
      <c r="B41" s="1">
        <v>278.44900000000001</v>
      </c>
      <c r="C41" s="8">
        <v>3609.48</v>
      </c>
      <c r="D41" s="8">
        <f t="shared" si="7"/>
        <v>12.962804678774209</v>
      </c>
      <c r="E41" s="21">
        <f t="shared" si="8"/>
        <v>7.4139468008626889E-3</v>
      </c>
      <c r="F41" s="8">
        <v>1285.5050000000001</v>
      </c>
      <c r="G41" s="21">
        <f t="shared" si="9"/>
        <v>9.7622663861908713E-3</v>
      </c>
      <c r="H41" s="7">
        <v>0.35614686880104601</v>
      </c>
      <c r="I41" s="6" t="s">
        <v>0</v>
      </c>
      <c r="J41" s="6" t="s">
        <v>0</v>
      </c>
      <c r="K41" s="2">
        <v>0</v>
      </c>
      <c r="L41" s="3">
        <v>13.29</v>
      </c>
      <c r="M41" s="4">
        <v>0</v>
      </c>
      <c r="O41" s="11"/>
    </row>
    <row r="42" spans="1:15" x14ac:dyDescent="0.3">
      <c r="A42" t="s">
        <v>15</v>
      </c>
      <c r="B42" s="1">
        <v>782.69</v>
      </c>
      <c r="C42" s="8">
        <v>15594.33</v>
      </c>
      <c r="D42" s="8">
        <f t="shared" si="7"/>
        <v>19.924018449194442</v>
      </c>
      <c r="E42" s="21">
        <f t="shared" si="8"/>
        <v>3.2031077333881074E-2</v>
      </c>
      <c r="F42" s="8">
        <v>4645.67</v>
      </c>
      <c r="G42" s="21">
        <f t="shared" si="9"/>
        <v>3.5279729042154907E-2</v>
      </c>
      <c r="H42" s="7">
        <v>0.29790763694240202</v>
      </c>
      <c r="I42" s="6" t="s">
        <v>0</v>
      </c>
      <c r="J42" s="6" t="s">
        <v>0</v>
      </c>
      <c r="K42" s="2">
        <v>244.02600000000001</v>
      </c>
      <c r="L42" s="3">
        <v>20.611999999999998</v>
      </c>
      <c r="M42" s="4">
        <v>12</v>
      </c>
      <c r="O42" s="11"/>
    </row>
    <row r="43" spans="1:15" x14ac:dyDescent="0.3">
      <c r="A43" t="s">
        <v>11</v>
      </c>
      <c r="B43" s="1">
        <v>666.33100000000002</v>
      </c>
      <c r="C43" s="8">
        <v>17943.82</v>
      </c>
      <c r="D43" s="8">
        <f t="shared" si="7"/>
        <v>26.929288896959619</v>
      </c>
      <c r="E43" s="21">
        <f t="shared" si="8"/>
        <v>3.6856978535483205E-2</v>
      </c>
      <c r="F43" s="8">
        <v>5287.6319999999996</v>
      </c>
      <c r="G43" s="21">
        <f t="shared" si="9"/>
        <v>4.015485909128879E-2</v>
      </c>
      <c r="H43" s="7">
        <v>0.29467705315813503</v>
      </c>
      <c r="I43" s="6" t="s">
        <v>0</v>
      </c>
      <c r="J43" s="6" t="s">
        <v>0</v>
      </c>
      <c r="K43" s="2">
        <v>39.017000000000003</v>
      </c>
      <c r="L43" s="3">
        <v>20.553000000000001</v>
      </c>
      <c r="M43" s="4">
        <v>2</v>
      </c>
      <c r="O43" s="11"/>
    </row>
    <row r="44" spans="1:15" x14ac:dyDescent="0.3">
      <c r="A44" t="s">
        <v>46</v>
      </c>
      <c r="B44" s="1">
        <v>155.26</v>
      </c>
      <c r="C44" s="8">
        <v>3627.92</v>
      </c>
      <c r="D44" s="8">
        <f t="shared" si="7"/>
        <v>23.366739662501612</v>
      </c>
      <c r="E44" s="21">
        <f t="shared" si="8"/>
        <v>7.4518229434117284E-3</v>
      </c>
      <c r="F44" s="8">
        <v>1426.2370000000001</v>
      </c>
      <c r="G44" s="21">
        <f t="shared" si="9"/>
        <v>1.0831000675875791E-2</v>
      </c>
      <c r="H44" s="7">
        <v>0.39312801825839599</v>
      </c>
      <c r="I44" s="6" t="s">
        <v>0</v>
      </c>
      <c r="J44" s="6" t="s">
        <v>0</v>
      </c>
      <c r="K44" s="2">
        <v>1369.675</v>
      </c>
      <c r="L44" s="3">
        <v>5.984</v>
      </c>
      <c r="M44" s="4">
        <v>229</v>
      </c>
      <c r="O44" s="11"/>
    </row>
    <row r="45" spans="1:15" x14ac:dyDescent="0.3">
      <c r="A45" t="s">
        <v>57</v>
      </c>
      <c r="B45" s="1">
        <v>1051</v>
      </c>
      <c r="C45" s="8">
        <v>2879.69</v>
      </c>
      <c r="D45" s="8">
        <f t="shared" si="7"/>
        <v>2.7399524262607042</v>
      </c>
      <c r="E45" s="21">
        <f t="shared" si="8"/>
        <v>5.9149430009243099E-3</v>
      </c>
      <c r="F45" s="8">
        <v>1290.6400000000001</v>
      </c>
      <c r="G45" s="21">
        <f t="shared" si="9"/>
        <v>9.8012621410833757E-3</v>
      </c>
      <c r="H45" s="7">
        <v>0.44818713125371101</v>
      </c>
      <c r="I45" s="6" t="s">
        <v>0</v>
      </c>
      <c r="J45" s="6" t="s">
        <v>0</v>
      </c>
      <c r="K45" s="2">
        <v>2821</v>
      </c>
      <c r="L45" s="3">
        <v>38.344000000000001</v>
      </c>
      <c r="M45" s="4">
        <v>74</v>
      </c>
      <c r="O45" s="11"/>
    </row>
    <row r="46" spans="1:15" x14ac:dyDescent="0.3">
      <c r="A46" t="s">
        <v>35</v>
      </c>
      <c r="B46" s="1">
        <v>121.11799999999999</v>
      </c>
      <c r="C46" s="8">
        <v>5046.57</v>
      </c>
      <c r="D46" s="8">
        <f t="shared" si="7"/>
        <v>41.66655658118529</v>
      </c>
      <c r="E46" s="21">
        <f t="shared" si="8"/>
        <v>1.0365759474170689E-2</v>
      </c>
      <c r="F46" s="8">
        <v>1899.807</v>
      </c>
      <c r="G46" s="21">
        <f t="shared" si="9"/>
        <v>1.4427343352495804E-2</v>
      </c>
      <c r="H46" s="7">
        <v>0.37645509722445097</v>
      </c>
      <c r="I46" s="6" t="s">
        <v>0</v>
      </c>
      <c r="J46" s="6" t="s">
        <v>0</v>
      </c>
      <c r="K46" s="2">
        <v>133.65899999999999</v>
      </c>
      <c r="L46" s="3">
        <v>7.3570000000000002</v>
      </c>
      <c r="M46" s="4">
        <v>18</v>
      </c>
      <c r="O46" s="11"/>
    </row>
    <row r="47" spans="1:15" x14ac:dyDescent="0.3">
      <c r="A47" t="s">
        <v>45</v>
      </c>
      <c r="B47" s="1">
        <v>61.610999999999997</v>
      </c>
      <c r="C47" s="8">
        <v>3696.06</v>
      </c>
      <c r="D47" s="8">
        <f t="shared" si="7"/>
        <v>59.990261479281301</v>
      </c>
      <c r="E47" s="21">
        <f t="shared" si="8"/>
        <v>7.5917839170175621E-3</v>
      </c>
      <c r="F47" s="8">
        <v>1560.3009999999999</v>
      </c>
      <c r="G47" s="21">
        <f t="shared" si="9"/>
        <v>1.1849097440025515E-2</v>
      </c>
      <c r="H47" s="7">
        <v>0.42215250834672602</v>
      </c>
      <c r="I47" s="6" t="s">
        <v>0</v>
      </c>
      <c r="J47" s="6" t="s">
        <v>0</v>
      </c>
      <c r="K47" s="2">
        <v>98.688999999999993</v>
      </c>
      <c r="L47" s="3">
        <v>2.2010000000000001</v>
      </c>
      <c r="M47" s="4">
        <v>45</v>
      </c>
      <c r="O47" s="11"/>
    </row>
    <row r="48" spans="1:15" x14ac:dyDescent="0.3">
      <c r="A48" t="s">
        <v>33</v>
      </c>
      <c r="B48" s="1">
        <v>209.43899999999999</v>
      </c>
      <c r="C48" s="8">
        <v>5724.81</v>
      </c>
      <c r="D48" s="8">
        <f t="shared" si="7"/>
        <v>27.334020884362513</v>
      </c>
      <c r="E48" s="21">
        <f t="shared" si="8"/>
        <v>1.1758878504672898E-2</v>
      </c>
      <c r="F48" s="8">
        <v>2148.1239999999998</v>
      </c>
      <c r="G48" s="21">
        <f t="shared" si="9"/>
        <v>1.6313089967421267E-2</v>
      </c>
      <c r="H48" s="7">
        <v>0.37523061900744298</v>
      </c>
      <c r="I48" s="6" t="s">
        <v>0</v>
      </c>
      <c r="J48" s="6" t="s">
        <v>0</v>
      </c>
      <c r="K48" s="2">
        <v>0</v>
      </c>
      <c r="L48" s="3">
        <v>10.87</v>
      </c>
      <c r="M48" s="4">
        <v>0</v>
      </c>
      <c r="O48" s="11"/>
    </row>
    <row r="49" spans="1:18" x14ac:dyDescent="0.3">
      <c r="A49" t="s">
        <v>9</v>
      </c>
      <c r="B49" s="1">
        <v>805.75</v>
      </c>
      <c r="C49" s="8">
        <v>21308.32</v>
      </c>
      <c r="D49" s="8">
        <f t="shared" si="7"/>
        <v>26.445324232081912</v>
      </c>
      <c r="E49" s="21">
        <f t="shared" si="8"/>
        <v>4.3767731334086471E-2</v>
      </c>
      <c r="F49" s="8">
        <v>6550.8220000000001</v>
      </c>
      <c r="G49" s="21">
        <f t="shared" si="9"/>
        <v>4.9747662912644951E-2</v>
      </c>
      <c r="H49" s="7">
        <v>0.30743024321016399</v>
      </c>
      <c r="I49" s="6" t="s">
        <v>0</v>
      </c>
      <c r="J49" s="6" t="s">
        <v>0</v>
      </c>
      <c r="K49" s="2">
        <v>1141.9349999999999</v>
      </c>
      <c r="L49" s="3">
        <v>12.364000000000001</v>
      </c>
      <c r="M49" s="4">
        <v>92</v>
      </c>
      <c r="O49" s="11"/>
    </row>
    <row r="50" spans="1:18" x14ac:dyDescent="0.3">
      <c r="A50" t="s">
        <v>56</v>
      </c>
      <c r="B50" s="1">
        <v>1058</v>
      </c>
      <c r="C50" s="8">
        <v>2976.24</v>
      </c>
      <c r="D50" s="8">
        <f t="shared" si="7"/>
        <v>2.8130812854442344</v>
      </c>
      <c r="E50" s="21">
        <f t="shared" si="8"/>
        <v>6.1132587039129088E-3</v>
      </c>
      <c r="F50" s="8">
        <v>1670.44</v>
      </c>
      <c r="G50" s="21">
        <f t="shared" si="9"/>
        <v>1.26855051222272E-2</v>
      </c>
      <c r="H50" s="7">
        <v>0.56125850065854899</v>
      </c>
      <c r="I50" s="6" t="s">
        <v>0</v>
      </c>
      <c r="J50" s="6" t="s">
        <v>0</v>
      </c>
      <c r="K50" s="2">
        <v>3019</v>
      </c>
      <c r="L50" s="3">
        <v>34.689</v>
      </c>
      <c r="M50" s="4">
        <v>87</v>
      </c>
      <c r="O50" s="11"/>
    </row>
    <row r="51" spans="1:18" x14ac:dyDescent="0.3">
      <c r="A51" t="s">
        <v>39</v>
      </c>
      <c r="B51" s="1">
        <v>371.76900000000001</v>
      </c>
      <c r="C51" s="8">
        <v>4436.5</v>
      </c>
      <c r="D51" s="8">
        <f t="shared" si="7"/>
        <v>11.933485578410249</v>
      </c>
      <c r="E51" s="21">
        <f t="shared" si="8"/>
        <v>9.1126630378966823E-3</v>
      </c>
      <c r="F51" s="8">
        <v>2101.585</v>
      </c>
      <c r="G51" s="21">
        <f t="shared" si="9"/>
        <v>1.5959667681746038E-2</v>
      </c>
      <c r="H51" s="7">
        <v>0.47370336977347</v>
      </c>
      <c r="I51" s="6" t="s">
        <v>0</v>
      </c>
      <c r="J51" s="6" t="s">
        <v>0</v>
      </c>
      <c r="K51" s="2">
        <v>1936.9</v>
      </c>
      <c r="L51" s="3">
        <v>9.3420000000000005</v>
      </c>
      <c r="M51" s="4">
        <v>207</v>
      </c>
      <c r="O51" s="11"/>
    </row>
    <row r="52" spans="1:18" x14ac:dyDescent="0.3">
      <c r="A52" t="s">
        <v>5</v>
      </c>
      <c r="B52" s="1">
        <v>829.88300000000004</v>
      </c>
      <c r="C52" s="8">
        <v>28650.79</v>
      </c>
      <c r="D52" s="8">
        <f t="shared" si="7"/>
        <v>34.523890717125184</v>
      </c>
      <c r="E52" s="21">
        <f t="shared" si="8"/>
        <v>5.8849317038102089E-2</v>
      </c>
      <c r="F52" s="8">
        <v>8886.0319999999992</v>
      </c>
      <c r="G52" s="21">
        <f t="shared" si="9"/>
        <v>6.748150454507483E-2</v>
      </c>
      <c r="H52" s="7">
        <v>0.310149632872252</v>
      </c>
      <c r="I52" s="6" t="s">
        <v>0</v>
      </c>
      <c r="J52" s="6" t="s">
        <v>0</v>
      </c>
      <c r="K52" s="2">
        <v>545.553</v>
      </c>
      <c r="L52" s="3">
        <v>18.582999999999998</v>
      </c>
      <c r="M52" s="4">
        <v>29</v>
      </c>
      <c r="O52" s="11"/>
    </row>
    <row r="53" spans="1:18" x14ac:dyDescent="0.3">
      <c r="A53" t="s">
        <v>26</v>
      </c>
      <c r="B53" s="1">
        <v>360.31400000000002</v>
      </c>
      <c r="C53" s="8">
        <v>7689.05</v>
      </c>
      <c r="D53" s="8">
        <f t="shared" si="7"/>
        <v>21.339859122876156</v>
      </c>
      <c r="E53" s="21">
        <f t="shared" si="8"/>
        <v>1.5793468214028963E-2</v>
      </c>
      <c r="F53" s="8">
        <v>3516.105</v>
      </c>
      <c r="G53" s="21">
        <f t="shared" si="9"/>
        <v>2.6701688170654839E-2</v>
      </c>
      <c r="H53" s="7">
        <v>0.45728731117628302</v>
      </c>
      <c r="I53" s="6" t="s">
        <v>0</v>
      </c>
      <c r="J53" s="6" t="s">
        <v>0</v>
      </c>
      <c r="K53" s="2">
        <v>1318.9259999999999</v>
      </c>
      <c r="L53" s="3">
        <v>14.532</v>
      </c>
      <c r="M53" s="4">
        <v>91</v>
      </c>
      <c r="O53" s="11"/>
    </row>
    <row r="54" spans="1:18" x14ac:dyDescent="0.3">
      <c r="A54" t="s">
        <v>50</v>
      </c>
      <c r="B54" s="1">
        <v>209.81800000000001</v>
      </c>
      <c r="C54" s="8">
        <v>3145.28</v>
      </c>
      <c r="D54" s="8">
        <f t="shared" si="7"/>
        <v>14.990515589701552</v>
      </c>
      <c r="E54" s="21">
        <f t="shared" si="8"/>
        <v>6.4604703707507446E-3</v>
      </c>
      <c r="F54" s="8">
        <v>2854.34</v>
      </c>
      <c r="G54" s="21">
        <f t="shared" si="9"/>
        <v>2.167617196102703E-2</v>
      </c>
      <c r="H54" s="7">
        <v>0.90749949130125096</v>
      </c>
      <c r="I54" s="6" t="s">
        <v>0</v>
      </c>
      <c r="J54" s="6" t="s">
        <v>0</v>
      </c>
      <c r="K54" s="2">
        <v>0</v>
      </c>
      <c r="L54" s="3">
        <v>0</v>
      </c>
      <c r="M54" s="4">
        <v>0</v>
      </c>
      <c r="O54" s="11"/>
    </row>
    <row r="55" spans="1:18" x14ac:dyDescent="0.3">
      <c r="A55" t="s">
        <v>13</v>
      </c>
      <c r="B55" s="1">
        <v>358.86799999999999</v>
      </c>
      <c r="C55" s="8">
        <v>17426.54</v>
      </c>
      <c r="D55" s="8">
        <f t="shared" si="7"/>
        <v>48.559748988486021</v>
      </c>
      <c r="E55" s="21">
        <f t="shared" si="8"/>
        <v>3.5794474684194312E-2</v>
      </c>
      <c r="F55" s="8">
        <v>6790.1580000000004</v>
      </c>
      <c r="G55" s="21">
        <f t="shared" si="9"/>
        <v>5.1565206825586081E-2</v>
      </c>
      <c r="H55" s="7">
        <v>0.38964464546605299</v>
      </c>
      <c r="I55" s="6" t="s">
        <v>0</v>
      </c>
      <c r="J55" s="6" t="s">
        <v>0</v>
      </c>
      <c r="K55" s="2">
        <v>2405.9110000000001</v>
      </c>
      <c r="L55" s="3">
        <v>4.109</v>
      </c>
      <c r="M55" s="4">
        <v>586</v>
      </c>
      <c r="O55" s="11"/>
    </row>
    <row r="56" spans="1:18" x14ac:dyDescent="0.3">
      <c r="A56" t="s">
        <v>10</v>
      </c>
      <c r="B56" s="1">
        <v>1224.3889999999999</v>
      </c>
      <c r="C56" s="8">
        <v>18359.72</v>
      </c>
      <c r="D56" s="8">
        <f t="shared" si="7"/>
        <v>14.995005672216919</v>
      </c>
      <c r="E56" s="21">
        <f t="shared" si="8"/>
        <v>3.7711245763582216E-2</v>
      </c>
      <c r="F56" s="8">
        <v>7161.3620000000001</v>
      </c>
      <c r="G56" s="21">
        <f t="shared" si="9"/>
        <v>5.4384170837098747E-2</v>
      </c>
      <c r="H56" s="7">
        <v>0.39005834511637399</v>
      </c>
      <c r="I56" s="6" t="s">
        <v>0</v>
      </c>
      <c r="J56" s="6" t="s">
        <v>0</v>
      </c>
      <c r="K56" s="2">
        <v>5587.9970000000003</v>
      </c>
      <c r="L56" s="3">
        <v>40.015999999999998</v>
      </c>
      <c r="M56" s="4">
        <v>140</v>
      </c>
      <c r="O56" s="11"/>
    </row>
    <row r="57" spans="1:18" x14ac:dyDescent="0.3">
      <c r="A57" t="s">
        <v>38</v>
      </c>
      <c r="B57" s="4">
        <v>495</v>
      </c>
      <c r="C57" s="8">
        <v>4910.29</v>
      </c>
      <c r="D57" s="8">
        <f t="shared" si="7"/>
        <v>9.919777777777778</v>
      </c>
      <c r="E57" s="21">
        <f t="shared" si="8"/>
        <v>1.0085837526959022E-2</v>
      </c>
      <c r="F57" s="8">
        <v>4040.71</v>
      </c>
      <c r="G57" s="21">
        <f t="shared" si="9"/>
        <v>3.0685596251547299E-2</v>
      </c>
      <c r="H57" s="7">
        <v>0.82290659003847</v>
      </c>
      <c r="I57" s="6" t="s">
        <v>0</v>
      </c>
      <c r="J57" s="6" t="s">
        <v>0</v>
      </c>
      <c r="K57" s="4">
        <v>0</v>
      </c>
      <c r="L57" s="4">
        <v>38.762999999999998</v>
      </c>
      <c r="M57" s="4">
        <v>0</v>
      </c>
      <c r="O57" s="11"/>
    </row>
    <row r="58" spans="1:18" x14ac:dyDescent="0.3">
      <c r="A58" s="14" t="s">
        <v>66</v>
      </c>
      <c r="B58" s="12"/>
      <c r="C58" s="13">
        <v>486850</v>
      </c>
      <c r="D58" s="19"/>
      <c r="E58" s="10">
        <f t="shared" si="8"/>
        <v>1</v>
      </c>
      <c r="F58" s="13">
        <v>131681</v>
      </c>
      <c r="G58" s="10">
        <f t="shared" si="9"/>
        <v>1</v>
      </c>
      <c r="H58" s="10">
        <f>(F58/C58)</f>
        <v>0.2704755058026086</v>
      </c>
      <c r="I58" s="19"/>
      <c r="J58" s="19"/>
      <c r="K58" s="19"/>
      <c r="L58" s="19">
        <v>801</v>
      </c>
      <c r="M58" s="19">
        <v>6582</v>
      </c>
      <c r="N58" s="19"/>
      <c r="O58" s="11"/>
      <c r="P58" s="19"/>
      <c r="R58" s="13">
        <f>SUM(R2:R31)</f>
        <v>7456.2514522577867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Chico Pinedo - SUPERGENTE</cp:lastModifiedBy>
  <dcterms:created xsi:type="dcterms:W3CDTF">2016-07-06T08:22:49Z</dcterms:created>
  <dcterms:modified xsi:type="dcterms:W3CDTF">2024-12-07T15:57:56Z</dcterms:modified>
</cp:coreProperties>
</file>